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act Office\Sample Estimate\Commercial\"/>
    </mc:Choice>
  </mc:AlternateContent>
  <bookViews>
    <workbookView xWindow="0" yWindow="0" windowWidth="20490" windowHeight="7755"/>
  </bookViews>
  <sheets>
    <sheet name="Work Sheet (Separate Pricing)" sheetId="2" r:id="rId1"/>
  </sheets>
  <definedNames>
    <definedName name="_xlnm.Print_Area" localSheetId="0">'Work Sheet (Separate Pricing)'!$A$2:$H$528</definedName>
    <definedName name="_xlnm.Print_Titles" localSheetId="0">'Work Sheet (Separate Pricing)'!$1:$9</definedName>
  </definedNames>
  <calcPr calcId="152511"/>
</workbook>
</file>

<file path=xl/calcChain.xml><?xml version="1.0" encoding="utf-8"?>
<calcChain xmlns="http://schemas.openxmlformats.org/spreadsheetml/2006/main">
  <c r="H211" i="2" l="1"/>
  <c r="G246" i="2"/>
  <c r="G247" i="2"/>
  <c r="G248" i="2"/>
  <c r="H261" i="2"/>
  <c r="F240" i="2"/>
  <c r="G240" i="2" s="1"/>
  <c r="E240" i="2"/>
  <c r="F239" i="2"/>
  <c r="E239" i="2"/>
  <c r="F238" i="2"/>
  <c r="E238" i="2"/>
  <c r="F237" i="2"/>
  <c r="E237" i="2"/>
  <c r="G237" i="2" s="1"/>
  <c r="F236" i="2"/>
  <c r="G236" i="2" s="1"/>
  <c r="E236" i="2"/>
  <c r="G231" i="2"/>
  <c r="G232" i="2"/>
  <c r="G233" i="2"/>
  <c r="G234" i="2"/>
  <c r="G235" i="2"/>
  <c r="G238" i="2"/>
  <c r="G239" i="2"/>
  <c r="G241" i="2"/>
  <c r="G242" i="2"/>
  <c r="G243" i="2"/>
  <c r="G244" i="2"/>
  <c r="G245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A210" i="2" l="1"/>
  <c r="A208" i="2"/>
  <c r="A209" i="2" s="1"/>
  <c r="C243" i="2" l="1"/>
  <c r="C235" i="2"/>
  <c r="C234" i="2"/>
  <c r="C233" i="2"/>
  <c r="C232" i="2"/>
  <c r="G431" i="2" l="1"/>
  <c r="G435" i="2"/>
  <c r="G437" i="2"/>
  <c r="G439" i="2"/>
  <c r="G473" i="2"/>
  <c r="G478" i="2"/>
  <c r="G490" i="2"/>
  <c r="G494" i="2"/>
  <c r="A369" i="2"/>
  <c r="E292" i="2"/>
  <c r="F292" i="2"/>
  <c r="E314" i="2"/>
  <c r="G314" i="2" s="1"/>
  <c r="F314" i="2"/>
  <c r="E334" i="2"/>
  <c r="G334" i="2" s="1"/>
  <c r="F334" i="2"/>
  <c r="E340" i="2"/>
  <c r="G340" i="2" s="1"/>
  <c r="F340" i="2"/>
  <c r="E355" i="2"/>
  <c r="G355" i="2" s="1"/>
  <c r="F355" i="2"/>
  <c r="E365" i="2"/>
  <c r="G365" i="2" s="1"/>
  <c r="F365" i="2"/>
  <c r="E369" i="2"/>
  <c r="G369" i="2" s="1"/>
  <c r="F369" i="2"/>
  <c r="A314" i="2"/>
  <c r="A334" i="2"/>
  <c r="A340" i="2"/>
  <c r="A355" i="2"/>
  <c r="A365" i="2"/>
  <c r="A191" i="2"/>
  <c r="A152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G152" i="2" s="1"/>
  <c r="F152" i="2"/>
  <c r="E191" i="2"/>
  <c r="G191" i="2" s="1"/>
  <c r="F191" i="2"/>
  <c r="E192" i="2"/>
  <c r="G410" i="2" l="1"/>
  <c r="G515" i="2"/>
  <c r="G507" i="2"/>
  <c r="G499" i="2"/>
  <c r="G454" i="2"/>
  <c r="G346" i="2"/>
  <c r="G344" i="2"/>
  <c r="G342" i="2"/>
  <c r="G338" i="2"/>
  <c r="G330" i="2"/>
  <c r="G322" i="2"/>
  <c r="G320" i="2"/>
  <c r="G318" i="2"/>
  <c r="G312" i="2"/>
  <c r="G291" i="2"/>
  <c r="G289" i="2"/>
  <c r="G287" i="2"/>
  <c r="G283" i="2"/>
  <c r="G510" i="2"/>
  <c r="G446" i="2"/>
  <c r="G444" i="2"/>
  <c r="G442" i="2"/>
  <c r="G440" i="2"/>
  <c r="G469" i="2"/>
  <c r="G467" i="2"/>
  <c r="G465" i="2"/>
  <c r="G463" i="2"/>
  <c r="G461" i="2"/>
  <c r="G381" i="2"/>
  <c r="G383" i="2"/>
  <c r="G385" i="2"/>
  <c r="G497" i="2"/>
  <c r="G495" i="2"/>
  <c r="G472" i="2"/>
  <c r="G462" i="2"/>
  <c r="G408" i="2"/>
  <c r="G406" i="2"/>
  <c r="G506" i="2"/>
  <c r="G502" i="2"/>
  <c r="G500" i="2"/>
  <c r="G491" i="2"/>
  <c r="G483" i="2"/>
  <c r="G481" i="2"/>
  <c r="G479" i="2"/>
  <c r="G453" i="2"/>
  <c r="G451" i="2"/>
  <c r="G449" i="2"/>
  <c r="G438" i="2"/>
  <c r="G513" i="2"/>
  <c r="G511" i="2"/>
  <c r="G475" i="2"/>
  <c r="G460" i="2"/>
  <c r="G458" i="2"/>
  <c r="G456" i="2"/>
  <c r="G321" i="2"/>
  <c r="G313" i="2"/>
  <c r="G386" i="2"/>
  <c r="G388" i="2"/>
  <c r="G390" i="2"/>
  <c r="G516" i="2"/>
  <c r="G486" i="2"/>
  <c r="G484" i="2"/>
  <c r="G514" i="2"/>
  <c r="G505" i="2"/>
  <c r="G503" i="2"/>
  <c r="G498" i="2"/>
  <c r="G489" i="2"/>
  <c r="G487" i="2"/>
  <c r="G482" i="2"/>
  <c r="G459" i="2"/>
  <c r="G457" i="2"/>
  <c r="G455" i="2"/>
  <c r="G445" i="2"/>
  <c r="G443" i="2"/>
  <c r="G434" i="2"/>
  <c r="G432" i="2"/>
  <c r="G299" i="2"/>
  <c r="G402" i="2"/>
  <c r="G420" i="2"/>
  <c r="G508" i="2"/>
  <c r="G492" i="2"/>
  <c r="G468" i="2"/>
  <c r="G466" i="2"/>
  <c r="G464" i="2"/>
  <c r="G452" i="2"/>
  <c r="G450" i="2"/>
  <c r="G448" i="2"/>
  <c r="G411" i="2"/>
  <c r="G409" i="2"/>
  <c r="G447" i="2"/>
  <c r="G333" i="2"/>
  <c r="G331" i="2"/>
  <c r="G302" i="2"/>
  <c r="G300" i="2"/>
  <c r="G294" i="2"/>
  <c r="G292" i="2"/>
  <c r="G405" i="2"/>
  <c r="G403" i="2"/>
  <c r="G517" i="2"/>
  <c r="G512" i="2"/>
  <c r="G509" i="2"/>
  <c r="G504" i="2"/>
  <c r="G501" i="2"/>
  <c r="G496" i="2"/>
  <c r="G493" i="2"/>
  <c r="G488" i="2"/>
  <c r="G485" i="2"/>
  <c r="G480" i="2"/>
  <c r="G477" i="2"/>
  <c r="G474" i="2"/>
  <c r="G471" i="2"/>
  <c r="G421" i="2"/>
  <c r="G441" i="2"/>
  <c r="G436" i="2"/>
  <c r="G433" i="2"/>
  <c r="G307" i="2"/>
  <c r="G476" i="2"/>
  <c r="G470" i="2"/>
  <c r="G325" i="2"/>
  <c r="G323" i="2"/>
  <c r="G407" i="2"/>
  <c r="G404" i="2"/>
  <c r="G389" i="2"/>
  <c r="G345" i="2"/>
  <c r="G290" i="2"/>
  <c r="G419" i="2"/>
  <c r="G357" i="2"/>
  <c r="G349" i="2"/>
  <c r="G336" i="2"/>
  <c r="G317" i="2"/>
  <c r="G315" i="2"/>
  <c r="G305" i="2"/>
  <c r="G303" i="2"/>
  <c r="G286" i="2"/>
  <c r="G284" i="2"/>
  <c r="G384" i="2"/>
  <c r="G276" i="2"/>
  <c r="G272" i="2"/>
  <c r="G270" i="2"/>
  <c r="G268" i="2"/>
  <c r="G266" i="2"/>
  <c r="G354" i="2"/>
  <c r="G341" i="2"/>
  <c r="G339" i="2"/>
  <c r="G337" i="2"/>
  <c r="G328" i="2"/>
  <c r="G326" i="2"/>
  <c r="G310" i="2"/>
  <c r="G308" i="2"/>
  <c r="G306" i="2"/>
  <c r="G297" i="2"/>
  <c r="G295" i="2"/>
  <c r="G271" i="2"/>
  <c r="G329" i="2"/>
  <c r="G298" i="2"/>
  <c r="G387" i="2"/>
  <c r="G382" i="2"/>
  <c r="G358" i="2"/>
  <c r="G362" i="2"/>
  <c r="G360" i="2"/>
  <c r="G347" i="2"/>
  <c r="G363" i="2"/>
  <c r="G361" i="2"/>
  <c r="G352" i="2"/>
  <c r="G350" i="2"/>
  <c r="G353" i="2"/>
  <c r="G368" i="2"/>
  <c r="G366" i="2"/>
  <c r="G277" i="2"/>
  <c r="G367" i="2"/>
  <c r="G364" i="2"/>
  <c r="G359" i="2"/>
  <c r="G356" i="2"/>
  <c r="G351" i="2"/>
  <c r="G348" i="2"/>
  <c r="G343" i="2"/>
  <c r="G335" i="2"/>
  <c r="G332" i="2"/>
  <c r="G327" i="2"/>
  <c r="G324" i="2"/>
  <c r="G319" i="2"/>
  <c r="G316" i="2"/>
  <c r="G311" i="2"/>
  <c r="G309" i="2"/>
  <c r="G304" i="2"/>
  <c r="G301" i="2"/>
  <c r="G296" i="2"/>
  <c r="G293" i="2"/>
  <c r="G288" i="2"/>
  <c r="G285" i="2"/>
  <c r="G218" i="2"/>
  <c r="G273" i="2"/>
  <c r="G376" i="2"/>
  <c r="G374" i="2"/>
  <c r="G372" i="2"/>
  <c r="G370" i="2"/>
  <c r="G375" i="2"/>
  <c r="G373" i="2"/>
  <c r="G371" i="2"/>
  <c r="G278" i="2"/>
  <c r="G269" i="2"/>
  <c r="G267" i="2"/>
  <c r="G228" i="2"/>
  <c r="G230" i="2"/>
  <c r="G274" i="2"/>
  <c r="G265" i="2"/>
  <c r="G275" i="2"/>
  <c r="G217" i="2"/>
  <c r="G215" i="2"/>
  <c r="G225" i="2"/>
  <c r="G224" i="2"/>
  <c r="G229" i="2"/>
  <c r="G226" i="2"/>
  <c r="G216" i="2"/>
  <c r="G223" i="2"/>
  <c r="G227" i="2"/>
  <c r="G187" i="2"/>
  <c r="G181" i="2"/>
  <c r="G177" i="2"/>
  <c r="G175" i="2"/>
  <c r="G173" i="2"/>
  <c r="G165" i="2"/>
  <c r="G101" i="2"/>
  <c r="G189" i="2"/>
  <c r="G179" i="2"/>
  <c r="G185" i="2"/>
  <c r="G99" i="2"/>
  <c r="G95" i="2"/>
  <c r="G91" i="2"/>
  <c r="G89" i="2"/>
  <c r="G67" i="2"/>
  <c r="G63" i="2"/>
  <c r="G59" i="2"/>
  <c r="G51" i="2"/>
  <c r="G47" i="2"/>
  <c r="G190" i="2"/>
  <c r="G164" i="2"/>
  <c r="G160" i="2"/>
  <c r="G97" i="2"/>
  <c r="G93" i="2"/>
  <c r="G87" i="2"/>
  <c r="G69" i="2"/>
  <c r="G65" i="2"/>
  <c r="G61" i="2"/>
  <c r="G57" i="2"/>
  <c r="G53" i="2"/>
  <c r="G49" i="2"/>
  <c r="G192" i="2"/>
  <c r="G133" i="2"/>
  <c r="G109" i="2"/>
  <c r="G36" i="2"/>
  <c r="G186" i="2"/>
  <c r="G178" i="2"/>
  <c r="G131" i="2"/>
  <c r="G77" i="2"/>
  <c r="G37" i="2"/>
  <c r="G157" i="2"/>
  <c r="G141" i="2"/>
  <c r="G132" i="2"/>
  <c r="G128" i="2"/>
  <c r="G126" i="2"/>
  <c r="G116" i="2"/>
  <c r="G112" i="2"/>
  <c r="G108" i="2"/>
  <c r="G104" i="2"/>
  <c r="G102" i="2"/>
  <c r="G90" i="2"/>
  <c r="G58" i="2"/>
  <c r="G42" i="2"/>
  <c r="G172" i="2"/>
  <c r="G168" i="2"/>
  <c r="G166" i="2"/>
  <c r="G155" i="2"/>
  <c r="G153" i="2"/>
  <c r="G149" i="2"/>
  <c r="G147" i="2"/>
  <c r="G145" i="2"/>
  <c r="G143" i="2"/>
  <c r="G100" i="2"/>
  <c r="G96" i="2"/>
  <c r="G94" i="2"/>
  <c r="G84" i="2"/>
  <c r="G80" i="2"/>
  <c r="G78" i="2"/>
  <c r="G76" i="2"/>
  <c r="G72" i="2"/>
  <c r="G70" i="2"/>
  <c r="G35" i="2"/>
  <c r="G33" i="2"/>
  <c r="G31" i="2"/>
  <c r="G29" i="2"/>
  <c r="G158" i="2"/>
  <c r="G154" i="2"/>
  <c r="G129" i="2"/>
  <c r="G125" i="2"/>
  <c r="G123" i="2"/>
  <c r="G121" i="2"/>
  <c r="G119" i="2"/>
  <c r="G117" i="2"/>
  <c r="G115" i="2"/>
  <c r="G113" i="2"/>
  <c r="G111" i="2"/>
  <c r="G68" i="2"/>
  <c r="G64" i="2"/>
  <c r="G62" i="2"/>
  <c r="G52" i="2"/>
  <c r="G48" i="2"/>
  <c r="G46" i="2"/>
  <c r="G148" i="2"/>
  <c r="G144" i="2"/>
  <c r="G140" i="2"/>
  <c r="G136" i="2"/>
  <c r="G122" i="2"/>
  <c r="G85" i="2"/>
  <c r="G83" i="2"/>
  <c r="G81" i="2"/>
  <c r="G79" i="2"/>
  <c r="G45" i="2"/>
  <c r="G34" i="2"/>
  <c r="G32" i="2"/>
  <c r="G30" i="2"/>
  <c r="G196" i="2"/>
  <c r="G184" i="2"/>
  <c r="G182" i="2"/>
  <c r="G171" i="2"/>
  <c r="G169" i="2"/>
  <c r="G167" i="2"/>
  <c r="G156" i="2"/>
  <c r="G150" i="2"/>
  <c r="G146" i="2"/>
  <c r="G139" i="2"/>
  <c r="G137" i="2"/>
  <c r="G135" i="2"/>
  <c r="G124" i="2"/>
  <c r="G120" i="2"/>
  <c r="G118" i="2"/>
  <c r="G114" i="2"/>
  <c r="G107" i="2"/>
  <c r="G105" i="2"/>
  <c r="G103" i="2"/>
  <c r="G92" i="2"/>
  <c r="G88" i="2"/>
  <c r="G86" i="2"/>
  <c r="G82" i="2"/>
  <c r="G75" i="2"/>
  <c r="G73" i="2"/>
  <c r="G71" i="2"/>
  <c r="G60" i="2"/>
  <c r="G56" i="2"/>
  <c r="G54" i="2"/>
  <c r="G50" i="2"/>
  <c r="G43" i="2"/>
  <c r="G41" i="2"/>
  <c r="G39" i="2"/>
  <c r="G28" i="2"/>
  <c r="G26" i="2"/>
  <c r="G24" i="2"/>
  <c r="G22" i="2"/>
  <c r="G180" i="2"/>
  <c r="G176" i="2"/>
  <c r="G174" i="2"/>
  <c r="G170" i="2"/>
  <c r="G163" i="2"/>
  <c r="G161" i="2"/>
  <c r="G159" i="2"/>
  <c r="G142" i="2"/>
  <c r="G138" i="2"/>
  <c r="G127" i="2"/>
  <c r="G110" i="2"/>
  <c r="G106" i="2"/>
  <c r="G74" i="2"/>
  <c r="G188" i="2"/>
  <c r="G183" i="2"/>
  <c r="G162" i="2"/>
  <c r="G151" i="2"/>
  <c r="G134" i="2"/>
  <c r="G130" i="2"/>
  <c r="G98" i="2"/>
  <c r="G66" i="2"/>
  <c r="G55" i="2"/>
  <c r="G44" i="2"/>
  <c r="G40" i="2"/>
  <c r="G38" i="2"/>
  <c r="G27" i="2"/>
  <c r="G25" i="2"/>
  <c r="G23" i="2"/>
  <c r="A282" i="2" l="1"/>
  <c r="A21" i="2"/>
  <c r="G426" i="2" l="1"/>
  <c r="G424" i="2"/>
  <c r="G422" i="2"/>
  <c r="G392" i="2"/>
  <c r="F282" i="2"/>
  <c r="E282" i="2"/>
  <c r="G282" i="2" s="1"/>
  <c r="G214" i="2"/>
  <c r="E21" i="2"/>
  <c r="G21" i="2" s="1"/>
  <c r="F21" i="2"/>
  <c r="G17" i="2"/>
  <c r="G16" i="2"/>
  <c r="G15" i="2"/>
  <c r="G14" i="2"/>
  <c r="G13" i="2"/>
  <c r="G12" i="2"/>
  <c r="G11" i="2"/>
  <c r="A11" i="2"/>
  <c r="A12" i="2" s="1"/>
  <c r="A13" i="2" s="1"/>
  <c r="G430" i="2" l="1"/>
  <c r="G401" i="2"/>
  <c r="G413" i="2"/>
  <c r="G423" i="2"/>
  <c r="G425" i="2"/>
  <c r="G418" i="2"/>
  <c r="G412" i="2"/>
  <c r="G414" i="2"/>
  <c r="G397" i="2"/>
  <c r="H398" i="2" s="1"/>
  <c r="G393" i="2"/>
  <c r="G391" i="2"/>
  <c r="G380" i="2"/>
  <c r="G264" i="2"/>
  <c r="H279" i="2" s="1"/>
  <c r="G219" i="2"/>
  <c r="H220" i="2" s="1"/>
  <c r="H518" i="2"/>
  <c r="A14" i="2"/>
  <c r="A15" i="2" s="1"/>
  <c r="A16" i="2" s="1"/>
  <c r="A17" i="2" s="1"/>
  <c r="H18" i="2"/>
  <c r="H193" i="2"/>
  <c r="H377" i="2"/>
  <c r="H415" i="2" l="1"/>
  <c r="H427" i="2"/>
  <c r="H394" i="2"/>
  <c r="A22" i="2"/>
  <c r="H520" i="2" l="1"/>
  <c r="H523" i="2" s="1"/>
  <c r="A23" i="2"/>
  <c r="H522" i="2" l="1"/>
  <c r="H521" i="2"/>
  <c r="A24" i="2"/>
  <c r="H525" i="2" l="1"/>
  <c r="A25" i="2"/>
  <c r="A26" i="2" l="1"/>
  <c r="A27" i="2" l="1"/>
  <c r="A28" i="2" s="1"/>
  <c r="A29" i="2" l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2" i="2" s="1"/>
  <c r="A196" i="2" s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14" i="2" l="1"/>
  <c r="A215" i="2" s="1"/>
  <c r="A216" i="2" l="1"/>
  <c r="A217" i="2" s="1"/>
  <c r="A218" i="2" s="1"/>
  <c r="A219" i="2" s="1"/>
  <c r="A223" i="2" s="1"/>
  <c r="A224" i="2" s="1"/>
  <c r="A225" i="2" s="1"/>
  <c r="A226" i="2" s="1"/>
  <c r="A227" i="2" s="1"/>
  <c r="A228" i="2" s="1"/>
  <c r="A229" i="2" s="1"/>
  <c r="A230" i="2" s="1"/>
  <c r="A232" i="2" s="1"/>
  <c r="A233" i="2" s="1"/>
  <c r="A234" i="2" s="1"/>
  <c r="A235" i="2" s="1"/>
  <c r="A236" i="2" l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l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4" i="2" l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83" i="2" s="1"/>
  <c r="A284" i="2" s="1"/>
  <c r="A285" i="2" s="1"/>
  <c r="A286" i="2" l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5" i="2" s="1"/>
  <c r="A336" i="2" s="1"/>
  <c r="A337" i="2" s="1"/>
  <c r="A338" i="2" s="1"/>
  <c r="A339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6" i="2" s="1"/>
  <c r="A357" i="2" s="1"/>
  <c r="A358" i="2" s="1"/>
  <c r="A359" i="2" s="1"/>
  <c r="A360" i="2" s="1"/>
  <c r="A361" i="2" s="1"/>
  <c r="A362" i="2" s="1"/>
  <c r="A363" i="2" s="1"/>
  <c r="A364" i="2" s="1"/>
  <c r="A366" i="2" s="1"/>
  <c r="A367" i="2" s="1"/>
  <c r="A368" i="2" s="1"/>
  <c r="A370" i="2" s="1"/>
  <c r="A371" i="2" s="1"/>
  <c r="A372" i="2" s="1"/>
  <c r="A373" i="2" s="1"/>
  <c r="A374" i="2" s="1"/>
  <c r="A375" i="2" s="1"/>
  <c r="A376" i="2" s="1"/>
  <c r="A380" i="2" s="1"/>
  <c r="A381" i="2" s="1"/>
  <c r="A382" i="2" s="1"/>
  <c r="A383" i="2" s="1"/>
  <c r="A384" i="2" s="1"/>
  <c r="A385" i="2" s="1"/>
  <c r="A386" i="2" l="1"/>
  <c r="A387" i="2" s="1"/>
  <c r="A388" i="2" s="1"/>
  <c r="A389" i="2" l="1"/>
  <c r="A390" i="2" s="1"/>
  <c r="A391" i="2" s="1"/>
  <c r="A392" i="2" s="1"/>
  <c r="A393" i="2" s="1"/>
  <c r="A397" i="2" s="1"/>
  <c r="A401" i="2" s="1"/>
  <c r="A402" i="2" s="1"/>
  <c r="A403" i="2" s="1"/>
  <c r="A404" i="2" s="1"/>
  <c r="A405" i="2" s="1"/>
  <c r="A406" i="2" s="1"/>
  <c r="A407" i="2" l="1"/>
  <c r="A408" i="2" s="1"/>
  <c r="A409" i="2" s="1"/>
  <c r="A410" i="2" s="1"/>
  <c r="A411" i="2" s="1"/>
  <c r="A412" i="2" s="1"/>
  <c r="A413" i="2" s="1"/>
  <c r="A414" i="2" s="1"/>
  <c r="A418" i="2" s="1"/>
  <c r="A419" i="2" s="1"/>
  <c r="A420" i="2" s="1"/>
  <c r="A421" i="2" s="1"/>
  <c r="A422" i="2" s="1"/>
  <c r="A423" i="2" s="1"/>
  <c r="A424" i="2" s="1"/>
  <c r="A425" i="2" s="1"/>
  <c r="A426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</calcChain>
</file>

<file path=xl/sharedStrings.xml><?xml version="1.0" encoding="utf-8"?>
<sst xmlns="http://schemas.openxmlformats.org/spreadsheetml/2006/main" count="981" uniqueCount="498">
  <si>
    <t>DESCRIPTION</t>
  </si>
  <si>
    <t>QUANTITY</t>
  </si>
  <si>
    <t>UNIT</t>
  </si>
  <si>
    <t>Mobilization Costs</t>
  </si>
  <si>
    <t>Temporary Control &amp; Facilities</t>
  </si>
  <si>
    <t>INSURANCE</t>
  </si>
  <si>
    <t>LS</t>
  </si>
  <si>
    <t>Subtotal</t>
  </si>
  <si>
    <t>TOTAL COST</t>
  </si>
  <si>
    <t>SR #</t>
  </si>
  <si>
    <t>DIVISION 01 - GENERAL REQUIREMENTS</t>
  </si>
  <si>
    <t>DIVISION 09 - FINISHES</t>
  </si>
  <si>
    <t>SUB COST</t>
  </si>
  <si>
    <t>PROJECTED COST</t>
  </si>
  <si>
    <t>OVERHEAD</t>
  </si>
  <si>
    <t>SUGGESTED BID</t>
  </si>
  <si>
    <t>DIVISION 03 - CONCRETE</t>
  </si>
  <si>
    <t>CONTIGENCY</t>
  </si>
  <si>
    <t>DIVISION 06 - WOOD &amp; PLASTIC COMPOSITES</t>
  </si>
  <si>
    <t>Supervision</t>
  </si>
  <si>
    <t>Permits</t>
  </si>
  <si>
    <t>Final Cleanup</t>
  </si>
  <si>
    <t>Project Overheads</t>
  </si>
  <si>
    <t>Bonds</t>
  </si>
  <si>
    <t>DIVISION 02 - SITE WORK/ EXISTING CONDITIONS</t>
  </si>
  <si>
    <t>DIVISION 05 - METALS</t>
  </si>
  <si>
    <t>DIVISION 08 - OPENINGS</t>
  </si>
  <si>
    <t>DIVISION 10 - SPECIALTIES</t>
  </si>
  <si>
    <t>DIVISION 11 - EQUIPMENT</t>
  </si>
  <si>
    <t>DIVISION 22 - PLUMBING</t>
  </si>
  <si>
    <t>DIVISION 23 - HEATING, VENTILATING &amp; AIR-CONDITIONING</t>
  </si>
  <si>
    <t>DIVISION 26 - ELECTRICAL</t>
  </si>
  <si>
    <t>MATERIAL COST</t>
  </si>
  <si>
    <t>LABOR COST</t>
  </si>
  <si>
    <t>CLIENT'S INFORMATION:</t>
  </si>
  <si>
    <t>CONTACT:</t>
  </si>
  <si>
    <t>E-MAIL ADDRESS:</t>
  </si>
  <si>
    <t>PHONE NUMBER:</t>
  </si>
  <si>
    <t xml:space="preserve">   Date:</t>
  </si>
  <si>
    <t>SCOPE: Everything</t>
  </si>
  <si>
    <r>
      <t xml:space="preserve">PROJECT ID: </t>
    </r>
    <r>
      <rPr>
        <b/>
        <sz val="12"/>
        <color rgb="FF007F00"/>
        <rFont val="Calibri"/>
        <family val="2"/>
        <scheme val="minor"/>
      </rPr>
      <t>CONFERENCE BUILDING RENOVATION</t>
    </r>
  </si>
  <si>
    <t xml:space="preserve">Removal &amp; Replacement of Concrete </t>
  </si>
  <si>
    <t xml:space="preserve">Removal of AC Paving </t>
  </si>
  <si>
    <t xml:space="preserve">Removal of Awning Steel post, Footings, Frame &amp; Fabric </t>
  </si>
  <si>
    <t xml:space="preserve">Removal of Concrete Side Walk </t>
  </si>
  <si>
    <t xml:space="preserve">Removal of Curb Ramp </t>
  </si>
  <si>
    <t xml:space="preserve">Removal of Decorative Stamped Concrete </t>
  </si>
  <si>
    <t xml:space="preserve">Removal of Truncated Domes &amp; Concrete Sidewalk Panel </t>
  </si>
  <si>
    <t xml:space="preserve">Removal of Concrete </t>
  </si>
  <si>
    <t xml:space="preserve">Removal of Landscape </t>
  </si>
  <si>
    <t>Removal of Low Wall</t>
  </si>
  <si>
    <t xml:space="preserve">Removal of Existing Gravel &amp; Tar Footing </t>
  </si>
  <si>
    <t xml:space="preserve">Removal of Stucco </t>
  </si>
  <si>
    <t xml:space="preserve">Removal of TPO Roofing </t>
  </si>
  <si>
    <t xml:space="preserve">Removal of Wood Fraimg </t>
  </si>
  <si>
    <t>Removal of Parapet Wall</t>
  </si>
  <si>
    <t>Removal of Footing</t>
  </si>
  <si>
    <t>Removal of Wall Tile</t>
  </si>
  <si>
    <t xml:space="preserve">Removal of Countertops </t>
  </si>
  <si>
    <t>Renewel of Concrete Slab</t>
  </si>
  <si>
    <t>Removal of Concrete to Create New Ramp</t>
  </si>
  <si>
    <t>Removal of Wall Finishes</t>
  </si>
  <si>
    <t>Removal of Gypsum Board from Walls/Columns</t>
  </si>
  <si>
    <t>Saw Cut &amp; Removal of Concrete Slab</t>
  </si>
  <si>
    <t>Removal of Wall</t>
  </si>
  <si>
    <t>Removal of Decorative Panels</t>
  </si>
  <si>
    <t>Removal of Metal Framed &amp; Gypsum Board Bump out</t>
  </si>
  <si>
    <t>Removal of Wall Framing Pop-Out</t>
  </si>
  <si>
    <t>Removal of Stair Landing</t>
  </si>
  <si>
    <t>Removal of Framed Column W/ Gypsum Board</t>
  </si>
  <si>
    <t>Removal of Floor Sheathing</t>
  </si>
  <si>
    <t>Removal of Flooring</t>
  </si>
  <si>
    <t>Removal of Soffit, Cove Lighting &amp; Associated Work</t>
  </si>
  <si>
    <t>Removal of Drop Soffit</t>
  </si>
  <si>
    <t>Replacement of Acoustical Ceiling Panels</t>
  </si>
  <si>
    <t xml:space="preserve">Removal of Gypsum Board Ceiling </t>
  </si>
  <si>
    <t xml:space="preserve">Removal of Framed Gypsum Board Soffit </t>
  </si>
  <si>
    <t>Removal of Trellis Structure</t>
  </si>
  <si>
    <t xml:space="preserve">Removal of Fire Sprinkler Line </t>
  </si>
  <si>
    <t>Removal of Flashing</t>
  </si>
  <si>
    <t xml:space="preserve">Removal of W8x15 </t>
  </si>
  <si>
    <t xml:space="preserve">Removal of Concrete Curb </t>
  </si>
  <si>
    <t>Removal of Railing</t>
  </si>
  <si>
    <t>Replace Handrail</t>
  </si>
  <si>
    <t>Removal of Base</t>
  </si>
  <si>
    <t>Removal of Crown</t>
  </si>
  <si>
    <t>Removal of Toilet Partition</t>
  </si>
  <si>
    <t>Removal of Decorative Trim</t>
  </si>
  <si>
    <t>Removal of Wood Casing Around Openings</t>
  </si>
  <si>
    <t>Removal of Painted Wood Chairrail</t>
  </si>
  <si>
    <t>Removal of Glass From windows</t>
  </si>
  <si>
    <t>Removal of Metal Framing &amp; Plaster Floating Seat</t>
  </si>
  <si>
    <t>Removal of Low Framed &amp; Gypsum Board Plith Base</t>
  </si>
  <si>
    <t>Removal of Handrail</t>
  </si>
  <si>
    <t>Removal of Balustrade</t>
  </si>
  <si>
    <t>Removal of Millwork</t>
  </si>
  <si>
    <t>Removal of Ramp Handrail</t>
  </si>
  <si>
    <t>Removal of Wood trim</t>
  </si>
  <si>
    <t>Removal of Roll Up Door Track</t>
  </si>
  <si>
    <t>Removal of Curved Hammered Metal Cove Light</t>
  </si>
  <si>
    <t>Removal of Cove Lighting</t>
  </si>
  <si>
    <t>Removal of Track Lighting</t>
  </si>
  <si>
    <t>Removal of Track &amp; Curtain</t>
  </si>
  <si>
    <t xml:space="preserve">Removal &amp; Re-Installation of Door Push Button </t>
  </si>
  <si>
    <t xml:space="preserve">Removal of Awning Steel post, Footings </t>
  </si>
  <si>
    <t xml:space="preserve">Removal of Roof Drain </t>
  </si>
  <si>
    <t xml:space="preserve">Removal of Signage (Salvaged) </t>
  </si>
  <si>
    <t xml:space="preserve">Removal of Trench Drai &amp; Replace Per Civil Drawings (6'-3") </t>
  </si>
  <si>
    <t xml:space="preserve">Removal of Wheel Stops (Salvaged) </t>
  </si>
  <si>
    <t>Removal of Trellis Post, Footing ETC</t>
  </si>
  <si>
    <t>Removal of Lamp Pots</t>
  </si>
  <si>
    <t xml:space="preserve">Removal of Canvas Awning </t>
  </si>
  <si>
    <t xml:space="preserve">Removal of entry Door </t>
  </si>
  <si>
    <t xml:space="preserve">Removal of Roof Drains </t>
  </si>
  <si>
    <t xml:space="preserve">Removal of Vent </t>
  </si>
  <si>
    <t xml:space="preserve">Removal of Window </t>
  </si>
  <si>
    <t>Relocate Small Fire Box</t>
  </si>
  <si>
    <t>Relocate Electrical Sub-Panel</t>
  </si>
  <si>
    <t>Removal of Aluminium Threshold</t>
  </si>
  <si>
    <t>Removal of Steps</t>
  </si>
  <si>
    <t xml:space="preserve">Removal of Water Closet </t>
  </si>
  <si>
    <t xml:space="preserve">Removal of Urinal </t>
  </si>
  <si>
    <t xml:space="preserve">Removal of Restroom Accessories </t>
  </si>
  <si>
    <t xml:space="preserve">Removal of Metal fraimng &amp; Finish Around Col. </t>
  </si>
  <si>
    <t xml:space="preserve">Removal of Lavatory </t>
  </si>
  <si>
    <t xml:space="preserve">Removal of Existing Wall Snoce including Power Source </t>
  </si>
  <si>
    <t>Removal of Windows &amp; Frames</t>
  </si>
  <si>
    <t>Removal of Transom Window &amp; Door Above</t>
  </si>
  <si>
    <t>Relocate Fire Extinguisher</t>
  </si>
  <si>
    <t>Removal of Power in Partition Wall</t>
  </si>
  <si>
    <t>Removal of Niche Stone</t>
  </si>
  <si>
    <t>Removal &amp; Re-Installation of Automatic Door</t>
  </si>
  <si>
    <t>Removal &amp; Re-Installation of Push Button</t>
  </si>
  <si>
    <t>Removal &amp; Re-Installation of Exit Sign</t>
  </si>
  <si>
    <t>Removal of Storefront Windows</t>
  </si>
  <si>
    <t>Removal of Door</t>
  </si>
  <si>
    <t>Removal of Wall Sconce, Relocate Junction Box</t>
  </si>
  <si>
    <t>Removal of Wood &amp; Stone Mental around Fire box</t>
  </si>
  <si>
    <t>Removal of Stone &amp; Wood Hearth</t>
  </si>
  <si>
    <t>Removal of Built in Seating</t>
  </si>
  <si>
    <t>Removal of All Power &amp; Data Outlet</t>
  </si>
  <si>
    <t>Removal of Door &amp; Frame</t>
  </si>
  <si>
    <t>Removal of Casing on Public Side of Doors</t>
  </si>
  <si>
    <t>Removal of Roll Down Door</t>
  </si>
  <si>
    <t>Relocate power &amp; Data Outlets</t>
  </si>
  <si>
    <t>Removal of Reception Desk</t>
  </si>
  <si>
    <t>Removal of Telephone Outlet</t>
  </si>
  <si>
    <t>Relocate Electrical Device</t>
  </si>
  <si>
    <t>Removal of Recessed Electrical &amp; Data Floor Box</t>
  </si>
  <si>
    <t>Removal of Wall Sconces</t>
  </si>
  <si>
    <t>Removal of Fans</t>
  </si>
  <si>
    <t>Removal of recessed Light</t>
  </si>
  <si>
    <t>Removal of Decorative Light</t>
  </si>
  <si>
    <t>Removal of Surface Mounted Flush Lights</t>
  </si>
  <si>
    <t>Removal of Surface Mounted Decotative lights W/ Junction Box</t>
  </si>
  <si>
    <t>Removal of Flourescent Lights &amp; Trough</t>
  </si>
  <si>
    <t>Removal of Decorative Fixture</t>
  </si>
  <si>
    <t>Removal of Vent</t>
  </si>
  <si>
    <t>Removal of Duct &amp; Vent</t>
  </si>
  <si>
    <t>Relocate Signs</t>
  </si>
  <si>
    <t>Removal of Surface Mounted Adjustable Spot Light</t>
  </si>
  <si>
    <t>Removal of Lighting Fixture</t>
  </si>
  <si>
    <t>Removal of Recessed Lights</t>
  </si>
  <si>
    <t>Relocate Device Flushed W/ Panel</t>
  </si>
  <si>
    <t>Relocate Thermostat</t>
  </si>
  <si>
    <t>Remove, Clean, Paint &amp; Re-install Ceiling Supply &amp; Return Grilles</t>
  </si>
  <si>
    <t>Relocate Ceiling Diffuser</t>
  </si>
  <si>
    <t>Removal of Fan Coil Units</t>
  </si>
  <si>
    <t>Removal of Heat Pump units</t>
  </si>
  <si>
    <t>Removal of All Bar Equipments</t>
  </si>
  <si>
    <t>Wooden Post Footing</t>
  </si>
  <si>
    <t>2'-0" x 1'-0" Low Wall Footing</t>
  </si>
  <si>
    <t>New Low Wall</t>
  </si>
  <si>
    <t xml:space="preserve">New Concrete Sidewalk Panels </t>
  </si>
  <si>
    <t xml:space="preserve">New Decorative Seeded Concrete </t>
  </si>
  <si>
    <t xml:space="preserve">New Truncated Domes </t>
  </si>
  <si>
    <t xml:space="preserve">Patch Back AC Pavement to be flush with new porte cochere </t>
  </si>
  <si>
    <t>New Concrete Flat Work</t>
  </si>
  <si>
    <t>New Decorative Tile around Fountain</t>
  </si>
  <si>
    <t xml:space="preserve">2 x 14 Rafters @24" O.C. </t>
  </si>
  <si>
    <t>New T &amp; G Wood Ceiling</t>
  </si>
  <si>
    <t>New TPO Roofing</t>
  </si>
  <si>
    <t>2 x 4 Studs @12" O.C.</t>
  </si>
  <si>
    <t>1/2" Plywood Sheathing</t>
  </si>
  <si>
    <t>New Stucco</t>
  </si>
  <si>
    <t xml:space="preserve">New Concrete Curb </t>
  </si>
  <si>
    <t xml:space="preserve">New Trench Drain </t>
  </si>
  <si>
    <t>6 x 6 Wooden Post</t>
  </si>
  <si>
    <t xml:space="preserve">New Guard Rail </t>
  </si>
  <si>
    <t xml:space="preserve">New Handrail </t>
  </si>
  <si>
    <t>New 2" x 2" x 3/16" Metal Post</t>
  </si>
  <si>
    <t>4" x 4" Steel Post</t>
  </si>
  <si>
    <t>W 8 x 13</t>
  </si>
  <si>
    <t>W 8 x 35</t>
  </si>
  <si>
    <t>W 8 x 31</t>
  </si>
  <si>
    <t xml:space="preserve">3 x 8 Douglas Fir Select Kiln Dried Superior </t>
  </si>
  <si>
    <t>Re-installation of parking signs</t>
  </si>
  <si>
    <t>Re-installation of wheel stops</t>
  </si>
  <si>
    <t>New Wheel Stops</t>
  </si>
  <si>
    <t xml:space="preserve">New Rounte Sign &amp; Accessible Sign </t>
  </si>
  <si>
    <t>2'-0" x 6'-8" New Decorative Screen</t>
  </si>
  <si>
    <t>Filling of holes Where Rail Removed</t>
  </si>
  <si>
    <t>New 14'-5" Wide Concrete Steps (12" Riser)</t>
  </si>
  <si>
    <t>New Route Accessible Signs</t>
  </si>
  <si>
    <t xml:space="preserve">Junction Box </t>
  </si>
  <si>
    <t>Ceiling Mounted Lighting Fixtures</t>
  </si>
  <si>
    <t>New Roof &amp; Overflow Drains</t>
  </si>
  <si>
    <t>New Wall Sconce</t>
  </si>
  <si>
    <t>SF</t>
  </si>
  <si>
    <t>LF</t>
  </si>
  <si>
    <t>EA</t>
  </si>
  <si>
    <t>CY</t>
  </si>
  <si>
    <t>Demolition</t>
  </si>
  <si>
    <t>Site Work</t>
  </si>
  <si>
    <t>Excavation</t>
  </si>
  <si>
    <t>New 10'-3" Wide Concrete Step W/ Reinf. (1'-0" Tread, 0.5' Riser)</t>
  </si>
  <si>
    <t>Concrete In-Fill @Stairs</t>
  </si>
  <si>
    <t>W 12 x 45</t>
  </si>
  <si>
    <t>HSS 12 x 4 x 3/16</t>
  </si>
  <si>
    <t>W 18 x 86</t>
  </si>
  <si>
    <t>HSS 5 x 5 x 3/8</t>
  </si>
  <si>
    <t>HSS 4 x 4 x 1/4</t>
  </si>
  <si>
    <t>Canopy</t>
  </si>
  <si>
    <t>4 x 6 Header</t>
  </si>
  <si>
    <t>6 x 10 Header</t>
  </si>
  <si>
    <t>6 x 10 Beam</t>
  </si>
  <si>
    <t>5-1/4" x 9-1/4" PSL Header</t>
  </si>
  <si>
    <t>4 x 8 @24" O.C.</t>
  </si>
  <si>
    <t>15/32" CDX Plywood Sheathing</t>
  </si>
  <si>
    <t>Wood Cap Railing</t>
  </si>
  <si>
    <t>New Built-in Millwork &amp; Seating (Bar &amp; Resturant)</t>
  </si>
  <si>
    <t>6'-0" x 8'-6" Wooden Door, Wooden Frame, Painted, Hardware: 3 Pair-Heavy Weight Ball Bearing Hinges, 2-Concealed Door Closer, 1-Door Seals, 1-Stile Gasketing, 1-Threshold, 2-Door Pull</t>
  </si>
  <si>
    <t>6'-0" x 7'-0" Wooden Door, Wooden Frame, Painted, Hardware: 3 Pair-Heavy Weight Ball Bearing Hinges, 2-Concealed Door Closer, 1-Door Seals, 1-Stile Gasketing, 1-Threshold, 2-Door Pull</t>
  </si>
  <si>
    <t>3'-0" x 8'-0" Wooden Door, Metal Frame, Painted, Hardware: 2 Pair-Stanard Weight Ball Bearing Hinges, 1-Door Closer, 1-Motorised Lockset, 1-Door Stop</t>
  </si>
  <si>
    <t>3'-0" x 7'-0" Wooden Door, Metal Frame, Painted, Hardware: 2 Pair-Stanard Weight Ball Bearing Hinges, 1-Door Closer, 1-Motorised Lockset, 1-Door Stop</t>
  </si>
  <si>
    <t>3'-0" x 8'-0" Wooden Door, Wood Frame, Painted, Hardware: 2 Pair-Stanard Weight Ball Bearing Hinges, 1-Door Closer, 1-Motorised Lockset, 1-Door Stop</t>
  </si>
  <si>
    <t>3'-0" x 8'-0" Wooden Door, Metal Frame, Painted, Hardware: 2 Pair-Heavy Weight Ball Bearing Hinges, 1-Door Closer, 1-Motorised Lockset, 1-Door Stop, 1-Door Seals, 1-Concealed Auto Door Bot, 1-Door Viewer, 1-Kick Plate</t>
  </si>
  <si>
    <t>3'-0" x 7'-0" Aluminium Door, Painted, Hardware: 3-Hinges, 1-Door Closer, 1-Exit Device, 1-Door Seals, 1-Threshold, 1-Door Kickdown, 1-Door Pull</t>
  </si>
  <si>
    <t>6'-0" x 7'-0" Aluminium Door, Painted, Hardware: 3 Pair-Hinges, 2-Door Closer, 2-Exit Device, 1-Door Seals, 1-Stile Gasketing, 1-Threshold, 2-Door Pull</t>
  </si>
  <si>
    <t>3'-0" x 7'-0" Stainless Steel Door, Metal Frame, Painted, Hardware: 3-All door Hardware per Door Mfg</t>
  </si>
  <si>
    <t>3'-0" x 8'-0" Wooden Door, Wooden Frame, Painted, Hardware: 2 Pair-Heavy Weight Ball Bearing Hinges, 1-Door Closer, 1-Motorised Lockset, 1-Door Stop, 1-Door Seals, 1-Concealed Auto Door Bot, 1-Door Viewer, 1-Kick Plate</t>
  </si>
  <si>
    <t>6'-0" x 8'-0" Wood/Temp Glass Door, Wood Frame, Painted, Hardware: 4 Pair-Heavy Weight Ball Bearing Hinges, 2-Door Closer, 2-Exit Device, 1-Door Seals, 2-Stile Gasketing, 2-Concealed Auto Door Bot, 2-Kick Plate, 2-Kick Down</t>
  </si>
  <si>
    <t>3'-0" x 8'-0" Wood/Temp Glass Door, Wood Frame, Painted, Hardware: 2 Pair-Heavy Weight Ball Bearing Hinges, 1-Door Closer, 1-Exit Device, 1-Door Seals, 1-Concealed Auto Door Bot., 1-Kick Plate, 1-Kick Down</t>
  </si>
  <si>
    <t>3'-0" x 8'-0" Wooden Door, Wooden Frame, Painted, Hardware: 2 Pair-Heavy Weight Ball Bearing Hinges, 1-Door Closer, 1-Motorised Lockset, 1-Door Stop</t>
  </si>
  <si>
    <t>Window A1 (Exterior)</t>
  </si>
  <si>
    <t>7'-3" x 12'-0" Window</t>
  </si>
  <si>
    <t>New Accessible Ramp</t>
  </si>
  <si>
    <t>Wrap Gypsum Board in Wood</t>
  </si>
  <si>
    <t>New Glass @Storefront Exterior LF</t>
  </si>
  <si>
    <t>Fill of Framing @Ceiling</t>
  </si>
  <si>
    <t>New Soffit</t>
  </si>
  <si>
    <t>Drop Header Soffit W/ New Wood Clading</t>
  </si>
  <si>
    <t>New Cove Light Soffit</t>
  </si>
  <si>
    <t>New T-Bar &amp; Acoustical Ceiling</t>
  </si>
  <si>
    <t>Repair Ceiling</t>
  </si>
  <si>
    <t>New Soda &amp; Beer Lines</t>
  </si>
  <si>
    <t>New Folding Partition</t>
  </si>
  <si>
    <t>Paint, MFG: Sherwin Williams, Product: Zero VOC Latex Paint, Color: SW7636 Origami White, @Window Casing</t>
  </si>
  <si>
    <t>Paint, MFG: Sherwin Williams, Product: Zero VOC Latex Paint, Color: SW7636 Origami White, @Moulding Repaint</t>
  </si>
  <si>
    <t>Paint, MFG: Sherwin Williams, Product: Zero VOC Latex Paint, Color: DE6213 Fine Grain, @Moulding Repaint</t>
  </si>
  <si>
    <t>Paint, MFG: Sherwin Williams, Product: Zero VOC Latex Paint, Color: DE6213 Fine Grain, @Millwork</t>
  </si>
  <si>
    <t>Paint, MFG: Sherwin Williams, Product: Zero VOC Latex Paint, Color: SW 6167 Garden Gate, @Hardwood Cornice &amp; Dentil</t>
  </si>
  <si>
    <t>Paint, MFG: Sherwin Williams, Product: Zero VOC Latex Paint, Color: SW 6167 Garden Gate, @Window Casing</t>
  </si>
  <si>
    <t>Paint, MFG: Sherwin Williams, Product: Zero VOC Latex Paint, Color: SW 6167 Garden Gate, @Hardwood Moulding</t>
  </si>
  <si>
    <t>Paint, MFG: Sherwin Williams, Product: Zero VOC Latex Paint, Color: SW 6167 Garden Gate, @Trim</t>
  </si>
  <si>
    <t>Paint, MFG: Sherwin Williams, Product: Zero VOC Latex Paint, Color: SW 6167 Garden Gate, @Door Casing</t>
  </si>
  <si>
    <t>Thin Solid Hardwood Border @Windows, Soild Oak Wood in tanned Finish</t>
  </si>
  <si>
    <t>Solid Hardwood Border, Soild Oak Wood in Tanned Finish</t>
  </si>
  <si>
    <t>New Cove &amp; Cove Lighting</t>
  </si>
  <si>
    <t>New Screen</t>
  </si>
  <si>
    <t>New False Beam</t>
  </si>
  <si>
    <t>10'-0" x 11'-6" New Decorative Screen (Resturant)</t>
  </si>
  <si>
    <t>6'-0" x 8'-0" Decorative Wall Panel, Chevron Pattern Wood Panel, Oak Wood Veneer in Tanned Finish</t>
  </si>
  <si>
    <t>14'-0" x 7'-7" Decorative Wall Panel, Chevron Pattern Wood Paneling &amp; Frame, Oak Wood Veneer in Tanned Finish</t>
  </si>
  <si>
    <t>New Front Desk Reception</t>
  </si>
  <si>
    <t>New Wood Tread &amp; Riser</t>
  </si>
  <si>
    <t>New Tile Tread &amp; Riser</t>
  </si>
  <si>
    <t>Threshold</t>
  </si>
  <si>
    <t>Inlay Carpet, MFG: EGE America Carpet, Model: Epoca Pro Golden Brown, 0686660</t>
  </si>
  <si>
    <t>Inlay Carpet, MFG: EGE America Carpets, Model: Epoca Pro H=Grey, 0686260</t>
  </si>
  <si>
    <t>Axminster Carpet, MFG: Crossley Axminster, Artwork: JLO0647-Q9-JL2, Carpet Pad, MFG: Tredmor, Model: BV0338-Ted-MOR-2568</t>
  </si>
  <si>
    <t>Quarry Tile Floor, MFG: Daltile, Product: Quarry tile 0Q48</t>
  </si>
  <si>
    <t>Satillo Tile, MFG: Rustico Tile &amp; Stone, Shape: San Flipe, Traditional Finish</t>
  </si>
  <si>
    <t>Cermaic tile, MFG: Atlas Concerdo, Color: Mark Graphite, Matt Texture</t>
  </si>
  <si>
    <t>Cement tile, MFG: Cement Tile Shop, Style: Marquis, Color: Cocoa, Pacific White, Powder Blue, Maple</t>
  </si>
  <si>
    <t>Porecelain Tile, MFG: Anatolia Tile + Stone, Color: ICE</t>
  </si>
  <si>
    <t>Engineered Wood Flooring, Plain Sawn Oak W/ Slightly Distresses</t>
  </si>
  <si>
    <t>8" Wood Base, Paint: MFG: Sherwin Williams, Product: Zero VOC Latex Paint, Color: SW6167 Garden Gate</t>
  </si>
  <si>
    <t>8" Wood Base, Paint: MFG: Sherwin Williams, Product: Zero VOC Latex Paint, Color: SW7020 Black Fox</t>
  </si>
  <si>
    <t>Tile Cove Base, MFG: Daltile, Style: Rittenhouse Square, 3" x 6" Bevel</t>
  </si>
  <si>
    <t>Quarry Tile Cove Base, MFG: Daltile, Product: Quarry tile 0Q48</t>
  </si>
  <si>
    <t>2" Wood Base, Paint: MFG: Sherwin Williams, Product: Zero VOC Latex Paint, Color: SW7020 Black Fox</t>
  </si>
  <si>
    <t>Rubber Base, MFG: Tarkett - Johnsonite, Product: Traditional Wall Base</t>
  </si>
  <si>
    <t>Black Oxidezied Metal</t>
  </si>
  <si>
    <t>Floor Transition, Schluter</t>
  </si>
  <si>
    <t>Paint, MFG: Sherwin Williams, Product: Zero VOC Latex Paint, Color: SW 7636 Original White, SF-02</t>
  </si>
  <si>
    <t>Refinish Existing Wood Slats, Solid Oak Wood in Tanned Finish</t>
  </si>
  <si>
    <t>Wooden Beam Clading, Solid Oak Wood in Tanned Finish</t>
  </si>
  <si>
    <t>Wooden Beam Clading, Oak Wood Veneer in Tanned Finish</t>
  </si>
  <si>
    <t>Paint, MFG: Sherwin Williams, Product: Zero VOC Latex Paint, Color: DE6213 Fine Grain</t>
  </si>
  <si>
    <t>Paint, MFG: Sherwin Williams, Product: Zero VOC Latex Paint, Color: SW 7636 Origami White, Textured Finish</t>
  </si>
  <si>
    <t>Paint, MFG: Sherwin Williams, Product: Zero VOC Latex Paint, Color: SW 6167 Garden Gate, Smooth Finish</t>
  </si>
  <si>
    <t>Paint, MFG: Sherwin Williams, Product, Zero VOC Latex Paint, Color: SW 7644 Gateway Gray</t>
  </si>
  <si>
    <t>Wall Covering, MFG: Trikes, Product: Versa, Color: D-44.031</t>
  </si>
  <si>
    <t>Wall Covering, MFG: Wolf Gordon,Product: GOH 13461338</t>
  </si>
  <si>
    <t>Wall Covering, MFG: Trikes, Product: Derby, Color: MAG1100</t>
  </si>
  <si>
    <t>Oak Wood Veneer/Clading in Tanned Finish</t>
  </si>
  <si>
    <t>Fluted Solid Wood Textured Wall, Soild Oak Wood in Tanned Finish</t>
  </si>
  <si>
    <t>Ceramic Tile, MFG: Daltile, Style: Rittenhouse Square, 3" x 6" Bevel</t>
  </si>
  <si>
    <t xml:space="preserve">Cement Tile, MFG: Cement Tile Shop, Style: Custom Leon, 8" x 8" x 5/8" </t>
  </si>
  <si>
    <t>Forged Iron Screen</t>
  </si>
  <si>
    <t>Black Oxidized Metal</t>
  </si>
  <si>
    <t>Acid Etched Glass</t>
  </si>
  <si>
    <t>3'-0" x 8'-0" Door, Paint, MFG: Sherwin Williams, Product: Zero VOC Latex Paint, Color: SW 6167 Garden Gate</t>
  </si>
  <si>
    <t>3'-0" x 7'-0" Door, Paint, MFG: Sherwin Williams, Product: Zero VOC Latex Paint, Color: SW 6167 Garden Gate</t>
  </si>
  <si>
    <t>3'-6" x 7'-0" Door, Paint, MFG: Sherwin Williams, Product: Zero VOC Latex Paint, Color: SW 6167 Garden Gate</t>
  </si>
  <si>
    <t>2'-0" x 8'-0" Door, Paint, MFG: Sherwin Williams, Product: Zero VOC Latex Paint, Color: SW 6167 Garden Gate</t>
  </si>
  <si>
    <t>3'-4" x 6'-8" Door, Paint, MFG: Sherwin Williams, Product: Zero VOC Latex Paint, Color: SW 6167 Garden Gate</t>
  </si>
  <si>
    <t>2'-6" x 6'-8" Door, Paint, MFG: Sherwin Williams, Product: Zero VOC Latex Paint, Color: SW 6167 Garden Gate</t>
  </si>
  <si>
    <t>2'-10" x 7'-0" Door, Paint, MFG: Sherwin Williams, Product: Zero VOC Latex Paint, Color: SW 6167 Garden Gate</t>
  </si>
  <si>
    <t>2'-10" x 6'-8" Door, Paint, MFG: Sherwin Williams, Product: Zero VOC Latex Paint, Color: SW 6167 Garden Gate</t>
  </si>
  <si>
    <t>2'-6" x 7'-0" Door, Paint, MFG: Sherwin Williams, Product: Zero VOC Latex Paint, Color: SW 6167 Garden Gate</t>
  </si>
  <si>
    <t>New Metal Screen</t>
  </si>
  <si>
    <t>New Painted Stucco</t>
  </si>
  <si>
    <t>New Flashing @Windows</t>
  </si>
  <si>
    <t>Interior</t>
  </si>
  <si>
    <t>Floor Finish &amp; Wall Base</t>
  </si>
  <si>
    <t>Ceiling</t>
  </si>
  <si>
    <t>Wall Finish</t>
  </si>
  <si>
    <t>Door Paint</t>
  </si>
  <si>
    <t>Exterior</t>
  </si>
  <si>
    <t>Wall Assembly</t>
  </si>
  <si>
    <t>5/8" Gypsum Board</t>
  </si>
  <si>
    <t>2 x 4 Wood Studs @16" O.C.</t>
  </si>
  <si>
    <t>1/2" Resiliemt Channels</t>
  </si>
  <si>
    <t>Rock Wool Acoustic Insulation</t>
  </si>
  <si>
    <t>R-13 Batt Insulation</t>
  </si>
  <si>
    <t>2 x 4 Wood Blocking</t>
  </si>
  <si>
    <t>Acoustical Sealant</t>
  </si>
  <si>
    <t xml:space="preserve">9'-6" x 12'-3" Curtain </t>
  </si>
  <si>
    <t xml:space="preserve">9'-0" x 8'-6" Curtain </t>
  </si>
  <si>
    <t xml:space="preserve">8'-9" x 8'-6" Curtain </t>
  </si>
  <si>
    <t>Surface Mounted Sanitary Napkin, MFG: Bobrick, Model: B-270</t>
  </si>
  <si>
    <t>Surface Mounted Multi-Roll toilet Tissue Dispenser, MFG: Bobrick, Model:B-4288</t>
  </si>
  <si>
    <t>Surface Mounted Toilet Seat Cover, MFG: Bobrick, Model: B-4221</t>
  </si>
  <si>
    <t>Wall Mounted Baby Changing Station, MFG: Koala Kare, Model: KB110-SSWM</t>
  </si>
  <si>
    <t>Surface Mounted Garment Hook, MFG: Bobrick, Model: B-76717</t>
  </si>
  <si>
    <t>1.25" Dia. Grab Bar, MFG: Bobrick, Model: B-5806</t>
  </si>
  <si>
    <t>Mirror</t>
  </si>
  <si>
    <t>Wall Mounted 12" Metal Urinal Screen, Hadrian Powdercoated Elite Series (3.5' x 1')</t>
  </si>
  <si>
    <t>Soild Surface on Countertops, MFG: Caesarstone, Product: Rugged Concrete</t>
  </si>
  <si>
    <t>SS-01 (Details Not given)</t>
  </si>
  <si>
    <t>Backsplash</t>
  </si>
  <si>
    <t>Bar Equipment</t>
  </si>
  <si>
    <t xml:space="preserve">3/4" Cold Water Pipe </t>
  </si>
  <si>
    <t xml:space="preserve">3/4" Hot Water Pipe </t>
  </si>
  <si>
    <t xml:space="preserve">3/4" Gas Pipe </t>
  </si>
  <si>
    <t xml:space="preserve">1" Gas Pipe </t>
  </si>
  <si>
    <t xml:space="preserve">1-1/2" Gas Pipe </t>
  </si>
  <si>
    <t xml:space="preserve">1-1/4" Gas Pipe </t>
  </si>
  <si>
    <t xml:space="preserve">2 Sanitary Pipe </t>
  </si>
  <si>
    <t xml:space="preserve">1" Waste Pipe </t>
  </si>
  <si>
    <t xml:space="preserve">1-1/2" Vent Pipe </t>
  </si>
  <si>
    <t>Gas Meter</t>
  </si>
  <si>
    <t>Gas Heater</t>
  </si>
  <si>
    <t xml:space="preserve">Water Closet </t>
  </si>
  <si>
    <t>Sinks W/ Faucets</t>
  </si>
  <si>
    <t>Urinal</t>
  </si>
  <si>
    <t xml:space="preserve">18" x 18" Square Duct </t>
  </si>
  <si>
    <t xml:space="preserve">Return Grille, 2000 CFM </t>
  </si>
  <si>
    <t xml:space="preserve">Supply Grille, 500 CFM </t>
  </si>
  <si>
    <t xml:space="preserve">Supply Grille, 550 CFM </t>
  </si>
  <si>
    <t>Heat Pump, MFG: Carrier, Model: 38AUZA08, Cooling Capacity: 92000 BTUH, 7.5 tons</t>
  </si>
  <si>
    <t>Heat Pump, MFG: YORK, Model: YHJD60S41S7, Cooling Capacity: 57000 BTUH, Heating Capacity: 55000 BTUH, 5 Tons</t>
  </si>
  <si>
    <t>Fan Coil Unit, MFG: Magic Aire, Model: HBB20ASA, 2000 CFM, 244 lbs</t>
  </si>
  <si>
    <t>Fan Coil Unit, MFG: Magic Aire, Model: HBB30ASA, 3000 CFM, 457 lbs</t>
  </si>
  <si>
    <t>Fan Coil Unit, MFG: ADP, Model: BCRMA3660, 2000 CFM, 120 lbs</t>
  </si>
  <si>
    <t>RECESSED LINEAR</t>
  </si>
  <si>
    <t>SURFACE MOUNTED LINEAR LED, MFG: Optic Arts, Model: FLEXDC-40-27-24-88-FLC2- 35’-3”-Y-CH-MD-LS-SF-SS- -3”-Y-CH-MD-LS-SF-SS- -Y-CH-MD-LS-SF-SS- FL-CC-MA, 8.8 W/LF</t>
  </si>
  <si>
    <t>SURFACE MOUNTED UPLIGHT, MFG: Optic Arts Model: FLEXSTP-20-27-24-40-43’- - 0”-Y- CHS-S-1208-SF-SS- -Y- CHS-S-1208-SF-SS- FL-CC-NA-GG100E-24- UNV-010V, 4W/LF</t>
  </si>
  <si>
    <t>New Cove Lighting</t>
  </si>
  <si>
    <t>SURFACE MOUNTED TRACK SKYLIGHT 28'-6", 60 W</t>
  </si>
  <si>
    <t>LINEAR SHELVING STRIP LIGHT, MFG: Optic Arts, Model: FLEXSTP-20-27-24-40-2’- - 4”-CHS-C-1919-SF-SS-FL- -CHS-C-1919-SF-SS-FL- CC-NA-GG100E-24-UNV- 010V, 10 W</t>
  </si>
  <si>
    <t>LINEAR SHELVING STRIP LIGHT, MFG: Optic Arts, Model: FLEXSTP-20-27-24-40-2’- - 4”-CHS-C-1919-SF-SS-FL- -CHS-C-1919-SF-SS-FL- CC-NA-GG100E-24-UNV- 010V, 8 W</t>
  </si>
  <si>
    <t>LINEAR SHELVING STRIP LIGHT, MFG: Optic Arts, Model: FLEXSTP-20-27-24-40-2’- - 4”-CHS-C-1919-SF-SS-FL- -CHS-C-1919-SF-SS-FL- CC-NA-GG100E-24-UNV- 010V, 17 W</t>
  </si>
  <si>
    <t>LINEAR SHELVING STRIP LIGHT, MFG: Optic Arts, Model: FLEXSTP-20-27-24-40-2’- - 4”-CHS-C-1919-SF-SS-FL- -CHS-C-1919-SF-SS-FL- CC-NA-GG100E-24-UNV- 010V, 44 W</t>
  </si>
  <si>
    <t>LINEAR SHELVING STRIP LIGHT, MFG: Optic Arts, Model: FLEXSTP-20-27-24-40-2’- - 4”-CHS-C-1919-SF-SS-FL- -CHS-C-1919-SF-SS-FL- CC-NA-GG100E-24-UNV- 010V, 28 W</t>
  </si>
  <si>
    <t>LINEAR SHELVING STRIP LIGHT, MFG: Optic Arts, Model: FLEXSTP-20-27-24-40-2’- - 4”-CHS-C-1919-SF-SS-FL- -CHS-C-1919-SF-SS-FL- CC-NA-GG100E-24-UNV- 010V, 4 W</t>
  </si>
  <si>
    <t>LINEAR SHELVING STRIP LIGHT, MFG: Optic Arts, Model: FLEXSTP-20-27-24-40-2’- - 4”-CHS-C-1919-SF-SS-FL- -CHS-C-1919-SF-SS-FL- CC-NA-GG100E-24-UNV- 010V, 11 W</t>
  </si>
  <si>
    <t>LINEAR SHELVING STRIP LIGHT, MFG: Optic Arts, Model: FLEXSTP-20-27-24-40-2’- - 4”-CHS-C-1919-SF-SS-FL- -CHS-C-1919-SF-SS-FL- CC-NA-GG100E-24-UNV- 010V, 13 W</t>
  </si>
  <si>
    <t>LINEAR SHELVING STRIP LIGHT, MFG: Optic Arts, Model: FLEXSTP-20-27-24-40-2’- - 4”-CHS-C-1919-SF-SS-FL- -CHS-C-1919-SF-SS-FL- CC-NA-GG100E-24-UNV- 010V, 18 W</t>
  </si>
  <si>
    <t>LINEAR SHELVING STRIP LIGHT, MFG: Optic Arts, Model: FLEXSTP-20-27-24-40-2’- - 4”-CHS-C-1919-SF-SS-FL- -CHS-C-1919-SF-SS-FL- CC-NA-GG100E-24-UNV- 010V, 25 W</t>
  </si>
  <si>
    <t>LINEAR SHELVING STRIP LIGHT, MFG: Optic Arts, Model: FLEXSTP-20-27-24-40-2’- - 4”-CHS-C-1919-SF-SS-FL- -CHS-C-1919-SF-SS-FL- CC-NA-GG100E-24-UNV- 010V, 30 W</t>
  </si>
  <si>
    <t>LINEAR SHELVING STRIP LIGHT, MFG: Optic Arts, Model: FLEXSTP-20-27-24-40-2’- - 4”-CHS-C-1919-SF-SS-FL- -CHS-C-1919-SF-SS-FL- CC-NA-GG100E-24-UNV- 010V, 21 W</t>
  </si>
  <si>
    <t>LINEAR SHELVING STRIP LIGHT, MFG: Optic Arts, Model: FLEXSTP-20-27-24-40-2’- - 4”-CHS-C-1919-SF-SS-FL- -CHS-C-1919-SF-SS-FL- CC-NA-GG100E-24-UNV- 010V, 6 W</t>
  </si>
  <si>
    <t>LINEAR SHELVING STRIP LIGHT, Optic Arts  FLEXSTP-20-27-24-40-47’- - 0”-CHS-C-1919-SF-SS-FL- -CHS-C-1919-SF-SS-FL- CC-NA-GG100E-24-UNV- 010V, 188 W</t>
  </si>
  <si>
    <t>LINEAR SHELVING STRIP LIGHT, MFG: Optic Arts, Model: FLEXSTP-20-27-24-40-8’- - 6”+6’-0”+8’-6”+6’-0”-CH- +6’-0”+8’-6”+6’-0”-CH- -0”+8’-6”+6’-0”-CH- +8’-6”+6’-0”-CH- -6”+6’-0”-CH- +6’-0”-CH- -0”-CH- -CH- S1208-SF-SS-FL-CC-NA- GG100E-24-UNV-010V, 116W</t>
  </si>
  <si>
    <t>LINEAR SHELVING STRIP LIGHT, MFG: Optic Arts, Model: FLEXSTP-20-27-24-40-8’- - 6”+6’-0”+8’-6”+6’-0”-CH- +6’-0”+8’-6”+6’-0”-CH- -0”+8’-6”+6’-0”-CH- +8’-6”+6’-0”-CH- -6”+6’-0”-CH- +6’-0”-CH- -0”-CH- -CH- S1208-SF-SS-FL-CC-NA- GG100E-24-UNV-010V, 412W</t>
  </si>
  <si>
    <t>CEILING MONOPOINT, MFG: Tegan Lighting  Claro,-Model: BK-MPRTL-BK- CHCLB-16-CMH2-16-BK-D- 100W120/277-IP20-LRPSE- GY, 7.5 W</t>
  </si>
  <si>
    <t>RECESSED ADJ ACCENT DOWNLIGHT, MFG: WAC  R2-RAT-F-927-HZWT-BK- R2RN-T-15-L1-TBD, 15 W</t>
  </si>
  <si>
    <t>RECESSED ADJ DOWNLIGHT SOFFIT, MFG: Lucifer, Model: 2SA1-WH-90CA-14L-1-4- NIC-1-L23-04-F, 14W</t>
  </si>
  <si>
    <t>SINGLE CIRCUIT WHITE TRACK</t>
  </si>
  <si>
    <t>MONORAIL 4', MFG: Tech Lighting  700MOA-48-BR-Z  700MOFRT60E0-Z-LED  700MOCVLT-Z, 60 W</t>
  </si>
  <si>
    <t>MONORAIL 8', MFG: Tech Lighting  700MOA-96-BR-Z  700MOFRT60E0-Z-LED  700MOCVLT-Z, 60 W</t>
  </si>
  <si>
    <t>MONORAIL 4' (WALL 2"SQ OR 4"RD), MFG: Tech Lighting  700MOA-48-BR-Z  700MOP2CD-Z  700MOCVLT-Z, 60 W</t>
  </si>
  <si>
    <t>MONORAIL 2' (WALL 2"SQ OR 4"RD), MFG: Tech Lighting  700MOA-24-BR-Z  700MOP2CD-Z  700MOCVLT-Z, 60W</t>
  </si>
  <si>
    <t>TRACK MOUNTED DOWNLIGHT, MFG: Lightolier, Model: 9173BBK+Hex Cell Louver, 7.5 W</t>
  </si>
  <si>
    <t>MONORAIL DOWNLIGHT, MFG: Tech Lighting, Model: 700MO-TLM-03-Z-No Lamp  A02-BK, 7.5 W</t>
  </si>
  <si>
    <t>RECESSED ADJ DOWNLIGHT, MFG: WAC, Model: R3CRDT-NFL-927-HZWT- R3CRN-11-927, 13.5 W</t>
  </si>
  <si>
    <t>RECESSED WALL WASHER, MFG: Wac, Model: R3CRWT-927-HZWT???- R3CRN-11-927, 13.5 W</t>
  </si>
  <si>
    <t>SURFACE MOUNTED TASK LIGHT 31.3", MFG: Tech Lighting  700UCF-31-9-2-B-LED, 18 W</t>
  </si>
  <si>
    <t>SURFACE MOUNTED, MFG: Optic Arts, Model: FLEXSTP-20-27-24-40-43’- - 0”-Y- CHS-S-1208-SF-SS- -Y- CHS-S-1208-SF-SS- FL-CC-NA-GG100E-24- UNV-010V, 56W</t>
  </si>
  <si>
    <t>SURFACE MOUNTED, MFG: Optic Arts, Model: FLEXSTP-20-27-24-40-43’- - 0”-Y- CHS-S-1208-SF-SS- -Y- CHS-S-1208-SF-SS- FL-CC-NA-GG100E-24- UNV-010V, 16W</t>
  </si>
  <si>
    <t>SURFACE MOUNTED, MFG: Optic Arts, Model: FLEXSTP-20-27-24-40-43’- - 0”-Y- CHS-S-1208-SF-SS- -Y- CHS-S-1208-SF-SS- FL-CC-NA-GG100E-24- UNV-010V, 17W</t>
  </si>
  <si>
    <t>SURFACE MOUNTED, MFG: Optic Arts, Model: FLEXSTP-20-27-24-40-43’- - 0”-Y- CHS-S-1208-SF-SS- -Y- CHS-S-1208-SF-SS- FL-CC-NA-GG100E-24- UNV-010V, 45W</t>
  </si>
  <si>
    <t>EXTERIOR DOWNLIGHT, MFG: BK LIGHTING - DS-LED-e36-MFL-BLP-A-360SL- MB2-BLP-BC1-BLP-TR60, 8 W</t>
  </si>
  <si>
    <t>WALL MOUNTED SCONCE, MFG: MODERN FORMS - BALTHUS WS-W28521-BK, 15 W</t>
  </si>
  <si>
    <t>SURFACE MOUNTED WET 18'-9", MFG: Diode, Model: DI-24V-BLBSC-2-27-W-18’- - 9”- DI-DM-MW-24V90-0- - DI-DM-MW-24V90-0- 10V-LPL, 55 W</t>
  </si>
  <si>
    <t>SURFACE MOUNTED WET 13'-4", MFG: Diode DI-24V-BLBSC-2-27-W-13’- - 4”- DI-DM-MW-24V90-0- - DI-DM-MW-24V90-0- 10V-LPL, 40 W</t>
  </si>
  <si>
    <t>SURFACE MOUNTED WET 21'-6", MFG: Diode DI-24V-BLBSC-2-27-W-21’- - 6”- DI-DM-MW-24V90-0- - DI-DM-MW-24V90-0- 10V-LPL, 63 W</t>
  </si>
  <si>
    <t>RECESSED STEP LIGHT, MFG: BK Lighting BQ-LED-e100-A9-TBDTR60, 5W</t>
  </si>
  <si>
    <t>SURFACE MOUNTED LUMINAIRE, MFG: BULBRITE - 774140, 8.5 W</t>
  </si>
  <si>
    <t>CEILING SUSPENDED PENDANT, MFG: BULBRITE - 776856, 4.5 W</t>
  </si>
  <si>
    <t>WALL MOUNTED SCONCE, MFG: BULBRITE - 776856, 4.5 W</t>
  </si>
  <si>
    <t>WALL MOUNTED SCONCE, MFG: BULBRITE - 774140, 8.5 W</t>
  </si>
  <si>
    <t>CEILING SUSPENDED PENDANT, MFG: SPOLICO/SACO - G9</t>
  </si>
  <si>
    <t xml:space="preserve"> WALL MOUNTED SCONCE, MFG: SORAA - SM16GA-07-36D-927-03, 7.5 W</t>
  </si>
  <si>
    <t>CEILING SUSPENDED PENDANT, BULBRITE - 776856</t>
  </si>
  <si>
    <t>SURFACE MOUNTED LUMINAIRE, MFG: BULBRITE - 776856</t>
  </si>
  <si>
    <t>WALL MOUNTED SCONCE, MFG: TALA - PORCELAIN 1</t>
  </si>
  <si>
    <t>CEILING SUSPENDED PENDANT, MFG: BULBRITE - 776856</t>
  </si>
  <si>
    <t>WALL MOUNTED SCONCE, MFG: SPOLICO/SACO - G9</t>
  </si>
  <si>
    <t>PENDANTTRACK MOUNTED, MFG: 776856- 3.85” MOL  MOL  E12  By Bulbrite  JA8-VERIFY  2700K  90CRI  800 Lumens  15000 Hours</t>
  </si>
  <si>
    <t>WALL MOUNTED SCONCE, MFG: EA-G9- 3.0W-001- 279F-D  By Emory  Allen  2700K  300 Lumens  25,000 Hours</t>
  </si>
  <si>
    <t>CEILING SUSPENDED PENDANT, Model: (36)776855  B11 E12  By Bulbrite  2700K  250 Lumens  15,000 Hours</t>
  </si>
  <si>
    <t>CEILING SUSPENDED PENDANT, Model: (38)776855  B11 E12  By Bulbrite  2700K  250 Lumens  15,000 Hours</t>
  </si>
  <si>
    <t>WALL MOUNTED SCONCE, Porcelain I  G14 E12  LED By Tala  2700K  CRI 95  240 Lumens  30,000 Hours</t>
  </si>
  <si>
    <t>CEILING SUSPENDED PENDANT, Model: 776878 By  Bulbrite  6.69” MOL  MOL  2700K  E26  15,000 Hours</t>
  </si>
  <si>
    <t>WALL MOUNTED SCONCE, Model: Porcelain I  G14 E12  LED By Tala  2700K  CRI 95  240 Lumens  30,000 Hours</t>
  </si>
  <si>
    <t>WALL MOUNTED SCONCE, Model: 776881  By Bulbrite  E26  Not JA8  2700K  90CRI  400 Lumens  15000 Hours  5.25” MOLMOL</t>
  </si>
  <si>
    <t>CEILING SUSPENDED PENDANT, (16)776855 B11 E12 By Bulbrite 2700K 250 Lumens 15,000 Hours</t>
  </si>
  <si>
    <t>WALL MOUNTED SCONCE, Model: 776878 By  Bulbrite  6.69” MOL  MOL  2700K  E26  15,000 Hours</t>
  </si>
  <si>
    <t>CEILING SUSPENDED PENDANT, (16)776855  B11 E12  By Bulbrite  2700K  250 Lumens  15,000 Hours</t>
  </si>
  <si>
    <t>CEILING SUSPENDED PENDANT, Model: Porcelain III  6W E26 By  Tala   2700K  540 Lumens  CRI 95</t>
  </si>
  <si>
    <t>CEILING SUSPENDED PENDANT, Model: 8.5W   774140  By Bulbrite  JA8  2700K  90CRI  800 Lumens  25000 Hours  4.3” MOL  MOL  Medium Base</t>
  </si>
  <si>
    <t>New Low Exit Sign</t>
  </si>
  <si>
    <t>Occupancy Sensor</t>
  </si>
  <si>
    <t>Photo Sensor</t>
  </si>
  <si>
    <t>Switches</t>
  </si>
  <si>
    <t xml:space="preserve">Duplex Receptacle </t>
  </si>
  <si>
    <t xml:space="preserve">GFCI Duplex Receptacle </t>
  </si>
  <si>
    <t xml:space="preserve">GFCI Duplex Receptacle W/ USB Port </t>
  </si>
  <si>
    <t xml:space="preserve">Dual Controlled Duplex </t>
  </si>
  <si>
    <t xml:space="preserve">Quadplex Receptacle </t>
  </si>
  <si>
    <t xml:space="preserve">Special Purpose Receptacle </t>
  </si>
  <si>
    <t xml:space="preserve">GFCI Junction Box </t>
  </si>
  <si>
    <t xml:space="preserve">Data Outlet </t>
  </si>
  <si>
    <t xml:space="preserve">Telephone Jack </t>
  </si>
  <si>
    <t xml:space="preserve">Telephone/Data Outlet </t>
  </si>
  <si>
    <t xml:space="preserve">TV Outlet </t>
  </si>
  <si>
    <t>3'-9" Wide Decorative Wall Panel, Chevron Pattern Wood Paneling &amp; Frame, Soil Wood End Cap &amp; Metal Bracket around Oak Wood Veneer in Tanned Finish (Santa Cruz)</t>
  </si>
  <si>
    <t>4'-6" x 10'-4" Decorative Wall Panel, Chevron Pattern Wood Panel &amp; Wooden Frame, Oak Wood Veneer in Tanned Finish (Breakout Lounge)</t>
  </si>
  <si>
    <t>4'-6" x 7'-6" Decorative Wall Panel, Chevron Pattern Wood Panel &amp; Wooden Frame, Oak Wood Veneer in Tanned Finish (Breakout Lounge)</t>
  </si>
  <si>
    <t>3'-9" x 5'-9" Decorative Wall Panel, Chevron Pattern Wood Panel &amp; Wooden Frame, Oak Wood Veneer in Tanned Finish (Breakout Lounge)</t>
  </si>
  <si>
    <t>14'-0" x 7'-7" Decorative Wall Panel, Chevron Pattern Wood Paneling &amp; Frame, Oak Wood Veneer in Tanned Finish (Seascape &amp; Natural Bridges)</t>
  </si>
  <si>
    <t>6'-0" x 8'-0" Decorative Wall Panel, Chevron Pattern Wood Panel, Oak Wood Veneer in Tanned Finish (Entry)</t>
  </si>
  <si>
    <t>Lower Cabinets (Breakout Lounge)</t>
  </si>
  <si>
    <t>Vanity Cabinets</t>
  </si>
  <si>
    <t>Bar Millwork (Full Height)</t>
  </si>
  <si>
    <t>Bar Counter Wooden Cabinets</t>
  </si>
  <si>
    <t>Book Case (Provided by Others)</t>
  </si>
  <si>
    <t>MILLWORK</t>
  </si>
  <si>
    <t>Table W/ 4-Chairs</t>
  </si>
  <si>
    <t>Table W/ 3-Chairs</t>
  </si>
  <si>
    <t>Rectangular Table</t>
  </si>
  <si>
    <t>Table W/ 6-Chairs</t>
  </si>
  <si>
    <t>Table W/ 2 Chairs</t>
  </si>
  <si>
    <t>Table W/ 1-Chair</t>
  </si>
  <si>
    <t>Table W/ 8-Chairs</t>
  </si>
  <si>
    <t>Table W/ 10-Chairs</t>
  </si>
  <si>
    <t>2-Tables W/ 10-Chiars</t>
  </si>
  <si>
    <t>Single Sofa</t>
  </si>
  <si>
    <t>Sofa</t>
  </si>
  <si>
    <t>Round Table</t>
  </si>
  <si>
    <t>Bar Chairs</t>
  </si>
  <si>
    <t>12" Wide &amp; 21" Deep Embedment Concrete Foundation W/2-#5 Top &amp; Bottom (4)</t>
  </si>
  <si>
    <t>2'-0"x1'-3" Concrete Footing W/3-#5 EA Way &amp; #4 Dowels @ 12" OC (2)</t>
  </si>
  <si>
    <t>2'-0"x1'-5" Concrete Footing W/3-#4 Eq Spaced Drill Bars W/3-#4 Bottom Bars &amp; #3 Hooks @ 12" OC (6)</t>
  </si>
  <si>
    <t>2'-0"x2'-0" Concrete Footing W/3-#5 EA Way (10)</t>
  </si>
  <si>
    <t>2'-6"x2'-6" Concrete Footing W/4-#4  Tie Bars &amp; 4-#4 Bottom Bars W/4-#4 Top Bars (4)</t>
  </si>
  <si>
    <t>3'-6"x3'-6" Concrete Foundation W/#5 @ 12" OC EA WAY (2)</t>
  </si>
  <si>
    <t>5'-0"x5'-0" Concrete Foundation W/#5 @ 12" OC EA WAY (2)</t>
  </si>
  <si>
    <t>7'-0"x7'-0"COncrete Footing W/#5 @ 12" OC EA Way W/#4 @ 18" OC EW Drilled (2)</t>
  </si>
  <si>
    <t xml:space="preserve">1'-0" Wide Exterior Grade Beam W/4-#5 Cont Bars </t>
  </si>
  <si>
    <t xml:space="preserve">2'-6" Concrete Grade Beam W/4-Cont #8 Top &amp; Bottom W/#4Ties @ 18" OC </t>
  </si>
  <si>
    <t>2'-6"x2'-0" Concrete Footing W/#5 @ 12" OC EA Way (4)</t>
  </si>
  <si>
    <t xml:space="preserve">4" Concrete Slab on Grade W/#4 @ 18" OC </t>
  </si>
  <si>
    <t xml:space="preserve">4" Concrete Slab W/#4 @ 18" OC @ Mid Depth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</si>
</sst>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&quot;$&quot;#,##0"/>
    <numFmt numFmtId="166" formatCode="[$-409]d\-mmm\-yy;@"/>
    <numFmt numFmtId="167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00B3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F00"/>
      <name val="Calibri"/>
      <family val="2"/>
      <scheme val="minor"/>
    </font>
    <font>
      <sz val="12"/>
      <color rgb="FF007F00"/>
      <name val="Calibri"/>
      <family val="2"/>
      <scheme val="minor"/>
    </font>
    <font>
      <b/>
      <u/>
      <sz val="12"/>
      <color rgb="FF007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F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" fontId="1" fillId="3" borderId="1">
      <alignment horizontal="center" vertical="center"/>
    </xf>
  </cellStyleXfs>
  <cellXfs count="112">
    <xf numFmtId="0" fontId="0" fillId="0" borderId="0" xfId="0"/>
    <xf numFmtId="0" fontId="0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9" fontId="1" fillId="5" borderId="4" xfId="0" applyNumberFormat="1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10" fillId="7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7" fillId="3" borderId="12" xfId="0" applyFont="1" applyFill="1" applyBorder="1" applyAlignment="1">
      <alignment horizontal="centerContinuous" vertical="center"/>
    </xf>
    <xf numFmtId="0" fontId="6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2" xfId="0" applyNumberFormat="1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165" fontId="11" fillId="7" borderId="17" xfId="0" applyNumberFormat="1" applyFont="1" applyFill="1" applyBorder="1" applyAlignment="1">
      <alignment vertical="center"/>
    </xf>
    <xf numFmtId="165" fontId="11" fillId="5" borderId="16" xfId="0" applyNumberFormat="1" applyFont="1" applyFill="1" applyBorder="1" applyAlignment="1">
      <alignment horizontal="right" vertical="center"/>
    </xf>
    <xf numFmtId="165" fontId="1" fillId="2" borderId="16" xfId="0" applyNumberFormat="1" applyFont="1" applyFill="1" applyBorder="1" applyAlignment="1">
      <alignment horizontal="right" vertical="center"/>
    </xf>
    <xf numFmtId="165" fontId="1" fillId="5" borderId="16" xfId="0" applyNumberFormat="1" applyFont="1" applyFill="1" applyBorder="1" applyAlignment="1">
      <alignment horizontal="right" vertical="center"/>
    </xf>
    <xf numFmtId="165" fontId="10" fillId="7" borderId="2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4" fontId="11" fillId="0" borderId="12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Continuous" vertical="center"/>
    </xf>
    <xf numFmtId="0" fontId="0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Continuous" vertical="center"/>
    </xf>
    <xf numFmtId="0" fontId="5" fillId="0" borderId="24" xfId="0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horizontal="centerContinuous" vertical="center"/>
    </xf>
    <xf numFmtId="0" fontId="17" fillId="3" borderId="2" xfId="0" applyFont="1" applyFill="1" applyBorder="1" applyAlignment="1">
      <alignment horizontal="centerContinuous" vertical="center"/>
    </xf>
    <xf numFmtId="0" fontId="1" fillId="3" borderId="11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centerContinuous" vertical="center"/>
    </xf>
    <xf numFmtId="0" fontId="14" fillId="3" borderId="11" xfId="0" applyFont="1" applyFill="1" applyBorder="1" applyAlignment="1">
      <alignment horizontal="centerContinuous" vertical="center"/>
    </xf>
    <xf numFmtId="0" fontId="18" fillId="3" borderId="11" xfId="0" applyFont="1" applyFill="1" applyBorder="1" applyAlignment="1">
      <alignment horizontal="left" vertical="center"/>
    </xf>
    <xf numFmtId="166" fontId="18" fillId="3" borderId="0" xfId="0" applyNumberFormat="1" applyFont="1" applyFill="1" applyBorder="1" applyAlignment="1">
      <alignment vertical="center"/>
    </xf>
    <xf numFmtId="0" fontId="20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colors>
    <mruColors>
      <color rgb="FF007F00"/>
      <color rgb="FF0000B3"/>
      <color rgb="FF00B300"/>
      <color rgb="FF00C700"/>
      <color rgb="FF00C500"/>
      <color rgb="FFFC6C00"/>
      <color rgb="FFFF6600"/>
      <color rgb="FFFE6500"/>
      <color rgb="FF757F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457200</xdr:colOff>
      <xdr:row>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572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457200</xdr:colOff>
      <xdr:row>1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9239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457200</xdr:colOff>
      <xdr:row>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457200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457200</xdr:colOff>
      <xdr:row>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37260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H528"/>
  <sheetViews>
    <sheetView showGridLines="0" tabSelected="1" view="pageBreakPreview" topLeftCell="A2" zoomScaleNormal="100" zoomScaleSheetLayoutView="100" workbookViewId="0">
      <selection activeCell="F13" sqref="F13"/>
    </sheetView>
  </sheetViews>
  <sheetFormatPr defaultColWidth="9.140625" defaultRowHeight="15" x14ac:dyDescent="0.25"/>
  <cols>
    <col min="1" max="1" width="7" style="11" customWidth="1"/>
    <col min="2" max="2" width="59.85546875" style="11" customWidth="1"/>
    <col min="3" max="4" width="12.7109375" style="12" customWidth="1"/>
    <col min="5" max="5" width="12.7109375" style="11" customWidth="1"/>
    <col min="6" max="6" width="11.7109375" style="11" customWidth="1"/>
    <col min="7" max="7" width="12.7109375" style="11" customWidth="1"/>
    <col min="8" max="8" width="14.7109375" style="11" customWidth="1"/>
    <col min="9" max="16384" width="9.140625" style="11"/>
  </cols>
  <sheetData>
    <row r="1" spans="1:8" s="1" customFormat="1" ht="15" hidden="1" customHeight="1" x14ac:dyDescent="0.3">
      <c r="A1" s="2"/>
      <c r="B1" s="3"/>
      <c r="C1" s="3"/>
      <c r="D1" s="3"/>
      <c r="E1" s="3"/>
      <c r="F1" s="3"/>
      <c r="G1" s="3"/>
      <c r="H1" s="3"/>
    </row>
    <row r="2" spans="1:8" ht="18" customHeight="1" x14ac:dyDescent="0.25">
      <c r="A2" s="66"/>
      <c r="B2" s="40"/>
      <c r="C2" s="41"/>
      <c r="D2" s="75"/>
      <c r="E2" s="76"/>
      <c r="F2" s="67"/>
      <c r="G2" s="42"/>
      <c r="H2" s="43"/>
    </row>
    <row r="3" spans="1:8" ht="18.75" x14ac:dyDescent="0.25">
      <c r="C3" s="10"/>
      <c r="D3" s="69"/>
      <c r="F3" s="77" t="s">
        <v>34</v>
      </c>
      <c r="H3" s="44"/>
    </row>
    <row r="4" spans="1:8" ht="18" customHeight="1" x14ac:dyDescent="0.25">
      <c r="A4" s="68" t="s">
        <v>40</v>
      </c>
      <c r="B4" s="13"/>
      <c r="C4" s="10"/>
      <c r="D4" s="69"/>
      <c r="F4" s="70" t="s">
        <v>35</v>
      </c>
      <c r="G4" s="71"/>
      <c r="H4" s="44"/>
    </row>
    <row r="5" spans="1:8" ht="18" customHeight="1" x14ac:dyDescent="0.25">
      <c r="A5" s="72"/>
      <c r="B5" s="13"/>
      <c r="C5" s="9"/>
      <c r="D5" s="69"/>
      <c r="F5" s="70" t="s">
        <v>36</v>
      </c>
      <c r="G5" s="71"/>
      <c r="H5" s="46"/>
    </row>
    <row r="6" spans="1:8" ht="18" customHeight="1" x14ac:dyDescent="0.25">
      <c r="A6" s="73" t="s">
        <v>39</v>
      </c>
      <c r="B6" s="14"/>
      <c r="C6" s="9"/>
      <c r="D6" s="69"/>
      <c r="F6" s="70" t="s">
        <v>37</v>
      </c>
      <c r="G6" s="71"/>
      <c r="H6" s="46"/>
    </row>
    <row r="7" spans="1:8" ht="18" customHeight="1" x14ac:dyDescent="0.25">
      <c r="A7" s="73"/>
      <c r="B7" s="14"/>
      <c r="C7" s="9"/>
      <c r="D7" s="69"/>
      <c r="F7" s="70" t="s">
        <v>38</v>
      </c>
      <c r="G7" s="74"/>
      <c r="H7" s="46"/>
    </row>
    <row r="8" spans="1:8" ht="18" customHeight="1" thickBot="1" x14ac:dyDescent="0.3">
      <c r="A8" s="45"/>
      <c r="B8" s="14"/>
      <c r="C8" s="9"/>
      <c r="D8" s="9"/>
      <c r="E8" s="9"/>
      <c r="F8" s="9"/>
      <c r="G8" s="9"/>
      <c r="H8" s="46"/>
    </row>
    <row r="9" spans="1:8" s="16" customFormat="1" ht="26.1" customHeight="1" x14ac:dyDescent="0.25">
      <c r="A9" s="49" t="s">
        <v>9</v>
      </c>
      <c r="B9" s="21" t="s">
        <v>0</v>
      </c>
      <c r="C9" s="21" t="s">
        <v>1</v>
      </c>
      <c r="D9" s="21" t="s">
        <v>2</v>
      </c>
      <c r="E9" s="22" t="s">
        <v>32</v>
      </c>
      <c r="F9" s="22" t="s">
        <v>33</v>
      </c>
      <c r="G9" s="22" t="s">
        <v>12</v>
      </c>
      <c r="H9" s="50" t="s">
        <v>8</v>
      </c>
    </row>
    <row r="10" spans="1:8" s="18" customFormat="1" ht="18" customHeight="1" x14ac:dyDescent="0.25">
      <c r="A10" s="96" t="s">
        <v>10</v>
      </c>
      <c r="B10" s="97"/>
      <c r="C10" s="97"/>
      <c r="D10" s="97"/>
      <c r="E10" s="97"/>
      <c r="F10" s="97"/>
      <c r="G10" s="97"/>
      <c r="H10" s="98"/>
    </row>
    <row r="11" spans="1:8" s="18" customFormat="1" ht="18" customHeight="1" x14ac:dyDescent="0.25">
      <c r="A11" s="51">
        <f>0+1</f>
        <v>1</v>
      </c>
      <c r="B11" s="17" t="s">
        <v>19</v>
      </c>
      <c r="C11" s="19">
        <v>1</v>
      </c>
      <c r="D11" s="19" t="s">
        <v>6</v>
      </c>
      <c r="E11" s="23">
        <v>0</v>
      </c>
      <c r="F11" s="23">
        <v>0</v>
      </c>
      <c r="G11" s="23">
        <f>PRODUCT(E11,C11)</f>
        <v>0</v>
      </c>
      <c r="H11" s="109"/>
    </row>
    <row r="12" spans="1:8" s="18" customFormat="1" ht="18" customHeight="1" x14ac:dyDescent="0.25">
      <c r="A12" s="51">
        <f>A11+1</f>
        <v>2</v>
      </c>
      <c r="B12" s="17" t="s">
        <v>20</v>
      </c>
      <c r="C12" s="19">
        <v>1</v>
      </c>
      <c r="D12" s="19" t="s">
        <v>6</v>
      </c>
      <c r="E12" s="23">
        <v>0</v>
      </c>
      <c r="F12" s="23">
        <v>0</v>
      </c>
      <c r="G12" s="23">
        <f t="shared" ref="G12:G14" si="0">PRODUCT(E12,C12)</f>
        <v>0</v>
      </c>
      <c r="H12" s="109"/>
    </row>
    <row r="13" spans="1:8" s="18" customFormat="1" ht="18" customHeight="1" x14ac:dyDescent="0.25">
      <c r="A13" s="51">
        <f t="shared" ref="A13:A17" si="1">A12+1</f>
        <v>3</v>
      </c>
      <c r="B13" s="17" t="s">
        <v>21</v>
      </c>
      <c r="C13" s="19">
        <v>1</v>
      </c>
      <c r="D13" s="19" t="s">
        <v>6</v>
      </c>
      <c r="E13" s="23">
        <v>0</v>
      </c>
      <c r="F13" s="23">
        <v>0</v>
      </c>
      <c r="G13" s="23">
        <f t="shared" si="0"/>
        <v>0</v>
      </c>
      <c r="H13" s="109"/>
    </row>
    <row r="14" spans="1:8" s="18" customFormat="1" ht="18" customHeight="1" x14ac:dyDescent="0.25">
      <c r="A14" s="51">
        <f t="shared" si="1"/>
        <v>4</v>
      </c>
      <c r="B14" s="17" t="s">
        <v>3</v>
      </c>
      <c r="C14" s="19">
        <v>1</v>
      </c>
      <c r="D14" s="19" t="s">
        <v>6</v>
      </c>
      <c r="E14" s="23">
        <v>0</v>
      </c>
      <c r="F14" s="23">
        <v>0</v>
      </c>
      <c r="G14" s="23">
        <f t="shared" si="0"/>
        <v>0</v>
      </c>
      <c r="H14" s="109"/>
    </row>
    <row r="15" spans="1:8" s="18" customFormat="1" ht="18" customHeight="1" x14ac:dyDescent="0.25">
      <c r="A15" s="51">
        <f t="shared" si="1"/>
        <v>5</v>
      </c>
      <c r="B15" s="17" t="s">
        <v>22</v>
      </c>
      <c r="C15" s="19">
        <v>1</v>
      </c>
      <c r="D15" s="19" t="s">
        <v>6</v>
      </c>
      <c r="E15" s="23">
        <v>0</v>
      </c>
      <c r="F15" s="23">
        <v>0</v>
      </c>
      <c r="G15" s="23">
        <f>PRODUCT(E15,C15)</f>
        <v>0</v>
      </c>
      <c r="H15" s="109"/>
    </row>
    <row r="16" spans="1:8" s="18" customFormat="1" ht="18" customHeight="1" x14ac:dyDescent="0.25">
      <c r="A16" s="51">
        <f t="shared" si="1"/>
        <v>6</v>
      </c>
      <c r="B16" s="17" t="s">
        <v>23</v>
      </c>
      <c r="C16" s="19">
        <v>1</v>
      </c>
      <c r="D16" s="19" t="s">
        <v>6</v>
      </c>
      <c r="E16" s="23">
        <v>0</v>
      </c>
      <c r="F16" s="23">
        <v>0</v>
      </c>
      <c r="G16" s="23">
        <f>PRODUCT(E16,C16)</f>
        <v>0</v>
      </c>
      <c r="H16" s="109"/>
    </row>
    <row r="17" spans="1:8" s="18" customFormat="1" ht="18" customHeight="1" x14ac:dyDescent="0.25">
      <c r="A17" s="51">
        <f t="shared" si="1"/>
        <v>7</v>
      </c>
      <c r="B17" s="17" t="s">
        <v>4</v>
      </c>
      <c r="C17" s="19">
        <v>1</v>
      </c>
      <c r="D17" s="19" t="s">
        <v>6</v>
      </c>
      <c r="E17" s="23">
        <v>0</v>
      </c>
      <c r="F17" s="23">
        <v>0</v>
      </c>
      <c r="G17" s="23">
        <f>PRODUCT(E17,C17)</f>
        <v>0</v>
      </c>
      <c r="H17" s="109"/>
    </row>
    <row r="18" spans="1:8" s="18" customFormat="1" ht="18" customHeight="1" x14ac:dyDescent="0.25">
      <c r="A18" s="110" t="s">
        <v>7</v>
      </c>
      <c r="B18" s="111"/>
      <c r="C18" s="111"/>
      <c r="D18" s="111"/>
      <c r="E18" s="111"/>
      <c r="F18" s="111"/>
      <c r="G18" s="111"/>
      <c r="H18" s="52">
        <f>SUM(G11:G17)</f>
        <v>0</v>
      </c>
    </row>
    <row r="19" spans="1:8" s="18" customFormat="1" ht="18" customHeight="1" x14ac:dyDescent="0.25">
      <c r="A19" s="47"/>
      <c r="B19" s="4"/>
      <c r="C19" s="7"/>
      <c r="D19" s="7"/>
      <c r="E19" s="8"/>
      <c r="F19" s="8"/>
      <c r="G19" s="8"/>
      <c r="H19" s="48"/>
    </row>
    <row r="20" spans="1:8" s="18" customFormat="1" ht="18" customHeight="1" x14ac:dyDescent="0.25">
      <c r="A20" s="96" t="s">
        <v>24</v>
      </c>
      <c r="B20" s="97"/>
      <c r="C20" s="97"/>
      <c r="D20" s="97"/>
      <c r="E20" s="97"/>
      <c r="F20" s="97"/>
      <c r="G20" s="97"/>
      <c r="H20" s="98"/>
    </row>
    <row r="21" spans="1:8" s="18" customFormat="1" ht="18" customHeight="1" x14ac:dyDescent="0.25">
      <c r="A21" s="33" t="str">
        <f>IF(C21=0,"",1+MAX(A$13:A20))</f>
        <v/>
      </c>
      <c r="B21" s="79" t="s">
        <v>212</v>
      </c>
      <c r="C21" s="35"/>
      <c r="D21" s="35"/>
      <c r="E21" s="32" t="str">
        <f t="shared" ref="E21:F21" si="2">IF(C21=0,"",0)</f>
        <v/>
      </c>
      <c r="F21" s="32" t="str">
        <f t="shared" si="2"/>
        <v/>
      </c>
      <c r="G21" s="32" t="str">
        <f>IF(E21="","",C21*(E21+F21))</f>
        <v/>
      </c>
      <c r="H21" s="99"/>
    </row>
    <row r="22" spans="1:8" s="18" customFormat="1" ht="18" customHeight="1" x14ac:dyDescent="0.25">
      <c r="A22" s="33">
        <f>IF(C22=0,"",1+MAX(A$13:A21))</f>
        <v>8</v>
      </c>
      <c r="B22" s="34" t="s">
        <v>41</v>
      </c>
      <c r="C22" s="35">
        <v>106</v>
      </c>
      <c r="D22" s="35" t="s">
        <v>208</v>
      </c>
      <c r="E22" s="32">
        <f t="shared" ref="E22:E85" si="3">IF(C22=0,"",0)</f>
        <v>0</v>
      </c>
      <c r="F22" s="32">
        <v>3</v>
      </c>
      <c r="G22" s="32">
        <f t="shared" ref="G22:G85" si="4">IF(E22="","",C22*(E22+F22))</f>
        <v>318</v>
      </c>
      <c r="H22" s="99"/>
    </row>
    <row r="23" spans="1:8" s="18" customFormat="1" ht="18" customHeight="1" x14ac:dyDescent="0.25">
      <c r="A23" s="33">
        <f>IF(C23=0,"",1+MAX(A$13:A22))</f>
        <v>9</v>
      </c>
      <c r="B23" s="34" t="s">
        <v>42</v>
      </c>
      <c r="C23" s="35">
        <v>1616</v>
      </c>
      <c r="D23" s="35" t="s">
        <v>208</v>
      </c>
      <c r="E23" s="32">
        <f t="shared" si="3"/>
        <v>0</v>
      </c>
      <c r="F23" s="32">
        <v>3</v>
      </c>
      <c r="G23" s="32">
        <f t="shared" si="4"/>
        <v>4848</v>
      </c>
      <c r="H23" s="99"/>
    </row>
    <row r="24" spans="1:8" s="18" customFormat="1" ht="18" customHeight="1" x14ac:dyDescent="0.25">
      <c r="A24" s="33">
        <f>IF(C24=0,"",1+MAX(A$13:A23))</f>
        <v>10</v>
      </c>
      <c r="B24" s="34" t="s">
        <v>43</v>
      </c>
      <c r="C24" s="35">
        <v>59</v>
      </c>
      <c r="D24" s="35" t="s">
        <v>208</v>
      </c>
      <c r="E24" s="32">
        <f t="shared" si="3"/>
        <v>0</v>
      </c>
      <c r="F24" s="32">
        <v>3</v>
      </c>
      <c r="G24" s="32">
        <f t="shared" si="4"/>
        <v>177</v>
      </c>
      <c r="H24" s="99"/>
    </row>
    <row r="25" spans="1:8" s="18" customFormat="1" ht="18" customHeight="1" x14ac:dyDescent="0.25">
      <c r="A25" s="33">
        <f>IF(C25=0,"",1+MAX(A$13:A24))</f>
        <v>11</v>
      </c>
      <c r="B25" s="34" t="s">
        <v>44</v>
      </c>
      <c r="C25" s="35">
        <v>264</v>
      </c>
      <c r="D25" s="35" t="s">
        <v>208</v>
      </c>
      <c r="E25" s="32">
        <f t="shared" si="3"/>
        <v>0</v>
      </c>
      <c r="F25" s="32">
        <v>3</v>
      </c>
      <c r="G25" s="32">
        <f t="shared" si="4"/>
        <v>792</v>
      </c>
      <c r="H25" s="99"/>
    </row>
    <row r="26" spans="1:8" s="18" customFormat="1" ht="18" customHeight="1" x14ac:dyDescent="0.25">
      <c r="A26" s="33">
        <f>IF(C26=0,"",1+MAX(A$13:A25))</f>
        <v>12</v>
      </c>
      <c r="B26" s="34" t="s">
        <v>45</v>
      </c>
      <c r="C26" s="35">
        <v>35</v>
      </c>
      <c r="D26" s="35" t="s">
        <v>208</v>
      </c>
      <c r="E26" s="32">
        <f t="shared" si="3"/>
        <v>0</v>
      </c>
      <c r="F26" s="32">
        <v>3</v>
      </c>
      <c r="G26" s="32">
        <f t="shared" si="4"/>
        <v>105</v>
      </c>
      <c r="H26" s="99"/>
    </row>
    <row r="27" spans="1:8" s="18" customFormat="1" ht="18" customHeight="1" x14ac:dyDescent="0.25">
      <c r="A27" s="33">
        <f>IF(C27=0,"",1+MAX(A$13:A26))</f>
        <v>13</v>
      </c>
      <c r="B27" s="34" t="s">
        <v>46</v>
      </c>
      <c r="C27" s="35">
        <v>1606</v>
      </c>
      <c r="D27" s="35" t="s">
        <v>208</v>
      </c>
      <c r="E27" s="32">
        <f t="shared" si="3"/>
        <v>0</v>
      </c>
      <c r="F27" s="32">
        <v>3</v>
      </c>
      <c r="G27" s="32">
        <f t="shared" si="4"/>
        <v>4818</v>
      </c>
      <c r="H27" s="99"/>
    </row>
    <row r="28" spans="1:8" s="18" customFormat="1" ht="18" customHeight="1" x14ac:dyDescent="0.25">
      <c r="A28" s="33">
        <f>IF(C28=0,"",1+MAX(A$13:A27))</f>
        <v>14</v>
      </c>
      <c r="B28" s="34" t="s">
        <v>47</v>
      </c>
      <c r="C28" s="35">
        <v>78</v>
      </c>
      <c r="D28" s="35" t="s">
        <v>208</v>
      </c>
      <c r="E28" s="32">
        <f t="shared" si="3"/>
        <v>0</v>
      </c>
      <c r="F28" s="32">
        <v>3</v>
      </c>
      <c r="G28" s="32">
        <f t="shared" si="4"/>
        <v>234</v>
      </c>
      <c r="H28" s="99"/>
    </row>
    <row r="29" spans="1:8" s="18" customFormat="1" ht="18" customHeight="1" x14ac:dyDescent="0.25">
      <c r="A29" s="33">
        <f>IF(C29=0,"",1+MAX(A$13:A28))</f>
        <v>15</v>
      </c>
      <c r="B29" s="34" t="s">
        <v>48</v>
      </c>
      <c r="C29" s="80">
        <v>517.83979999999997</v>
      </c>
      <c r="D29" s="35" t="s">
        <v>208</v>
      </c>
      <c r="E29" s="32">
        <f t="shared" si="3"/>
        <v>0</v>
      </c>
      <c r="F29" s="32">
        <v>3</v>
      </c>
      <c r="G29" s="32">
        <f t="shared" si="4"/>
        <v>1553.5193999999999</v>
      </c>
      <c r="H29" s="99"/>
    </row>
    <row r="30" spans="1:8" s="18" customFormat="1" ht="18" customHeight="1" x14ac:dyDescent="0.25">
      <c r="A30" s="33">
        <f>IF(C30=0,"",1+MAX(A$13:A29))</f>
        <v>16</v>
      </c>
      <c r="B30" s="34" t="s">
        <v>49</v>
      </c>
      <c r="C30" s="80">
        <v>447.3877</v>
      </c>
      <c r="D30" s="35" t="s">
        <v>208</v>
      </c>
      <c r="E30" s="32">
        <f t="shared" si="3"/>
        <v>0</v>
      </c>
      <c r="F30" s="32">
        <v>2</v>
      </c>
      <c r="G30" s="32">
        <f t="shared" si="4"/>
        <v>894.77539999999999</v>
      </c>
      <c r="H30" s="99"/>
    </row>
    <row r="31" spans="1:8" s="18" customFormat="1" ht="18" customHeight="1" x14ac:dyDescent="0.25">
      <c r="A31" s="33">
        <f>IF(C31=0,"",1+MAX(A$13:A30))</f>
        <v>17</v>
      </c>
      <c r="B31" s="34" t="s">
        <v>50</v>
      </c>
      <c r="C31" s="80">
        <v>64.215000000000003</v>
      </c>
      <c r="D31" s="35" t="s">
        <v>208</v>
      </c>
      <c r="E31" s="32">
        <f t="shared" si="3"/>
        <v>0</v>
      </c>
      <c r="F31" s="32">
        <v>3</v>
      </c>
      <c r="G31" s="32">
        <f t="shared" si="4"/>
        <v>192.64500000000001</v>
      </c>
      <c r="H31" s="99"/>
    </row>
    <row r="32" spans="1:8" s="18" customFormat="1" ht="18" customHeight="1" x14ac:dyDescent="0.25">
      <c r="A32" s="33">
        <f>IF(C32=0,"",1+MAX(A$13:A31))</f>
        <v>18</v>
      </c>
      <c r="B32" s="34" t="s">
        <v>51</v>
      </c>
      <c r="C32" s="80">
        <v>103.45</v>
      </c>
      <c r="D32" s="35" t="s">
        <v>208</v>
      </c>
      <c r="E32" s="32">
        <f t="shared" si="3"/>
        <v>0</v>
      </c>
      <c r="F32" s="32">
        <v>3</v>
      </c>
      <c r="G32" s="32">
        <f t="shared" si="4"/>
        <v>310.35000000000002</v>
      </c>
      <c r="H32" s="99"/>
    </row>
    <row r="33" spans="1:8" s="18" customFormat="1" ht="18" customHeight="1" x14ac:dyDescent="0.25">
      <c r="A33" s="33">
        <f>IF(C33=0,"",1+MAX(A$13:A32))</f>
        <v>19</v>
      </c>
      <c r="B33" s="34" t="s">
        <v>52</v>
      </c>
      <c r="C33" s="80">
        <v>803.23</v>
      </c>
      <c r="D33" s="35" t="s">
        <v>208</v>
      </c>
      <c r="E33" s="32">
        <f t="shared" si="3"/>
        <v>0</v>
      </c>
      <c r="F33" s="32">
        <v>2</v>
      </c>
      <c r="G33" s="32">
        <f t="shared" si="4"/>
        <v>1606.46</v>
      </c>
      <c r="H33" s="99"/>
    </row>
    <row r="34" spans="1:8" s="18" customFormat="1" ht="18" customHeight="1" x14ac:dyDescent="0.25">
      <c r="A34" s="33">
        <f>IF(C34=0,"",1+MAX(A$13:A33))</f>
        <v>20</v>
      </c>
      <c r="B34" s="34" t="s">
        <v>53</v>
      </c>
      <c r="C34" s="80">
        <v>602.62099999999998</v>
      </c>
      <c r="D34" s="35" t="s">
        <v>208</v>
      </c>
      <c r="E34" s="32">
        <f t="shared" si="3"/>
        <v>0</v>
      </c>
      <c r="F34" s="32">
        <v>2</v>
      </c>
      <c r="G34" s="32">
        <f t="shared" si="4"/>
        <v>1205.242</v>
      </c>
      <c r="H34" s="99"/>
    </row>
    <row r="35" spans="1:8" s="18" customFormat="1" ht="18" customHeight="1" x14ac:dyDescent="0.25">
      <c r="A35" s="33">
        <f>IF(C35=0,"",1+MAX(A$13:A34))</f>
        <v>21</v>
      </c>
      <c r="B35" s="34" t="s">
        <v>54</v>
      </c>
      <c r="C35" s="80">
        <v>775.42100000000005</v>
      </c>
      <c r="D35" s="35" t="s">
        <v>208</v>
      </c>
      <c r="E35" s="32">
        <f t="shared" si="3"/>
        <v>0</v>
      </c>
      <c r="F35" s="32">
        <v>2</v>
      </c>
      <c r="G35" s="32">
        <f t="shared" si="4"/>
        <v>1550.8420000000001</v>
      </c>
      <c r="H35" s="99"/>
    </row>
    <row r="36" spans="1:8" s="18" customFormat="1" ht="18" customHeight="1" x14ac:dyDescent="0.25">
      <c r="A36" s="33">
        <f>IF(C36=0,"",1+MAX(A$13:A35))</f>
        <v>22</v>
      </c>
      <c r="B36" s="34" t="s">
        <v>55</v>
      </c>
      <c r="C36" s="80">
        <v>328.041</v>
      </c>
      <c r="D36" s="35" t="s">
        <v>208</v>
      </c>
      <c r="E36" s="32">
        <f t="shared" si="3"/>
        <v>0</v>
      </c>
      <c r="F36" s="32">
        <v>3</v>
      </c>
      <c r="G36" s="32">
        <f t="shared" si="4"/>
        <v>984.12300000000005</v>
      </c>
      <c r="H36" s="99"/>
    </row>
    <row r="37" spans="1:8" s="18" customFormat="1" ht="18" customHeight="1" x14ac:dyDescent="0.25">
      <c r="A37" s="33">
        <f>IF(C37=0,"",1+MAX(A$13:A36))</f>
        <v>23</v>
      </c>
      <c r="B37" s="34" t="s">
        <v>56</v>
      </c>
      <c r="C37" s="80">
        <v>11.777777777777779</v>
      </c>
      <c r="D37" s="35" t="s">
        <v>208</v>
      </c>
      <c r="E37" s="32">
        <f t="shared" si="3"/>
        <v>0</v>
      </c>
      <c r="F37" s="32">
        <v>3</v>
      </c>
      <c r="G37" s="32">
        <f t="shared" si="4"/>
        <v>35.333333333333336</v>
      </c>
      <c r="H37" s="99"/>
    </row>
    <row r="38" spans="1:8" s="18" customFormat="1" ht="18" customHeight="1" x14ac:dyDescent="0.25">
      <c r="A38" s="33">
        <f>IF(C38=0,"",1+MAX(A$13:A37))</f>
        <v>24</v>
      </c>
      <c r="B38" s="34" t="s">
        <v>57</v>
      </c>
      <c r="C38" s="80">
        <v>1517.085</v>
      </c>
      <c r="D38" s="35" t="s">
        <v>208</v>
      </c>
      <c r="E38" s="32">
        <f t="shared" si="3"/>
        <v>0</v>
      </c>
      <c r="F38" s="32">
        <v>3</v>
      </c>
      <c r="G38" s="32">
        <f t="shared" si="4"/>
        <v>4551.2550000000001</v>
      </c>
      <c r="H38" s="99"/>
    </row>
    <row r="39" spans="1:8" s="18" customFormat="1" ht="18" customHeight="1" x14ac:dyDescent="0.25">
      <c r="A39" s="33">
        <f>IF(C39=0,"",1+MAX(A$13:A38))</f>
        <v>25</v>
      </c>
      <c r="B39" s="34" t="s">
        <v>58</v>
      </c>
      <c r="C39" s="80">
        <v>179</v>
      </c>
      <c r="D39" s="35" t="s">
        <v>208</v>
      </c>
      <c r="E39" s="32">
        <f t="shared" si="3"/>
        <v>0</v>
      </c>
      <c r="F39" s="32">
        <v>3</v>
      </c>
      <c r="G39" s="32">
        <f t="shared" si="4"/>
        <v>537</v>
      </c>
      <c r="H39" s="99"/>
    </row>
    <row r="40" spans="1:8" s="18" customFormat="1" ht="18" customHeight="1" x14ac:dyDescent="0.25">
      <c r="A40" s="33">
        <f>IF(C40=0,"",1+MAX(A$13:A39))</f>
        <v>26</v>
      </c>
      <c r="B40" s="34" t="s">
        <v>59</v>
      </c>
      <c r="C40" s="80">
        <v>295.81200000000001</v>
      </c>
      <c r="D40" s="35" t="s">
        <v>208</v>
      </c>
      <c r="E40" s="32">
        <f t="shared" si="3"/>
        <v>0</v>
      </c>
      <c r="F40" s="32">
        <v>3</v>
      </c>
      <c r="G40" s="32">
        <f t="shared" si="4"/>
        <v>887.43600000000004</v>
      </c>
      <c r="H40" s="99"/>
    </row>
    <row r="41" spans="1:8" s="18" customFormat="1" ht="18" customHeight="1" x14ac:dyDescent="0.25">
      <c r="A41" s="33">
        <f>IF(C41=0,"",1+MAX(A$13:A40))</f>
        <v>27</v>
      </c>
      <c r="B41" s="34" t="s">
        <v>60</v>
      </c>
      <c r="C41" s="80">
        <v>95.2</v>
      </c>
      <c r="D41" s="35" t="s">
        <v>208</v>
      </c>
      <c r="E41" s="32">
        <f t="shared" si="3"/>
        <v>0</v>
      </c>
      <c r="F41" s="32">
        <v>3</v>
      </c>
      <c r="G41" s="32">
        <f t="shared" si="4"/>
        <v>285.60000000000002</v>
      </c>
      <c r="H41" s="99"/>
    </row>
    <row r="42" spans="1:8" s="18" customFormat="1" ht="18" customHeight="1" x14ac:dyDescent="0.25">
      <c r="A42" s="33">
        <f>IF(C42=0,"",1+MAX(A$13:A41))</f>
        <v>28</v>
      </c>
      <c r="B42" s="34" t="s">
        <v>61</v>
      </c>
      <c r="C42" s="80">
        <v>445</v>
      </c>
      <c r="D42" s="35" t="s">
        <v>208</v>
      </c>
      <c r="E42" s="32">
        <f t="shared" si="3"/>
        <v>0</v>
      </c>
      <c r="F42" s="32">
        <v>2</v>
      </c>
      <c r="G42" s="32">
        <f t="shared" si="4"/>
        <v>890</v>
      </c>
      <c r="H42" s="99"/>
    </row>
    <row r="43" spans="1:8" s="18" customFormat="1" ht="18" customHeight="1" x14ac:dyDescent="0.25">
      <c r="A43" s="33">
        <f>IF(C43=0,"",1+MAX(A$13:A42))</f>
        <v>29</v>
      </c>
      <c r="B43" s="34" t="s">
        <v>62</v>
      </c>
      <c r="C43" s="80">
        <v>2356.1999999999998</v>
      </c>
      <c r="D43" s="35" t="s">
        <v>208</v>
      </c>
      <c r="E43" s="32">
        <f t="shared" si="3"/>
        <v>0</v>
      </c>
      <c r="F43" s="32">
        <v>2</v>
      </c>
      <c r="G43" s="32">
        <f t="shared" si="4"/>
        <v>4712.3999999999996</v>
      </c>
      <c r="H43" s="99"/>
    </row>
    <row r="44" spans="1:8" s="18" customFormat="1" ht="18" customHeight="1" x14ac:dyDescent="0.25">
      <c r="A44" s="33">
        <f>IF(C44=0,"",1+MAX(A$13:A43))</f>
        <v>30</v>
      </c>
      <c r="B44" s="34" t="s">
        <v>63</v>
      </c>
      <c r="C44" s="80">
        <v>381</v>
      </c>
      <c r="D44" s="35" t="s">
        <v>208</v>
      </c>
      <c r="E44" s="32">
        <f t="shared" si="3"/>
        <v>0</v>
      </c>
      <c r="F44" s="32">
        <v>3</v>
      </c>
      <c r="G44" s="32">
        <f t="shared" si="4"/>
        <v>1143</v>
      </c>
      <c r="H44" s="99"/>
    </row>
    <row r="45" spans="1:8" s="18" customFormat="1" ht="18" customHeight="1" x14ac:dyDescent="0.25">
      <c r="A45" s="33">
        <f>IF(C45=0,"",1+MAX(A$13:A44))</f>
        <v>31</v>
      </c>
      <c r="B45" s="34" t="s">
        <v>64</v>
      </c>
      <c r="C45" s="80">
        <v>3387.25</v>
      </c>
      <c r="D45" s="35" t="s">
        <v>208</v>
      </c>
      <c r="E45" s="32">
        <f t="shared" si="3"/>
        <v>0</v>
      </c>
      <c r="F45" s="32">
        <v>3</v>
      </c>
      <c r="G45" s="32">
        <f t="shared" si="4"/>
        <v>10161.75</v>
      </c>
      <c r="H45" s="99"/>
    </row>
    <row r="46" spans="1:8" s="18" customFormat="1" ht="18" customHeight="1" x14ac:dyDescent="0.25">
      <c r="A46" s="33">
        <f>IF(C46=0,"",1+MAX(A$13:A45))</f>
        <v>32</v>
      </c>
      <c r="B46" s="34" t="s">
        <v>65</v>
      </c>
      <c r="C46" s="80">
        <v>330</v>
      </c>
      <c r="D46" s="35" t="s">
        <v>208</v>
      </c>
      <c r="E46" s="32">
        <f t="shared" si="3"/>
        <v>0</v>
      </c>
      <c r="F46" s="32">
        <v>2</v>
      </c>
      <c r="G46" s="32">
        <f t="shared" si="4"/>
        <v>660</v>
      </c>
      <c r="H46" s="99"/>
    </row>
    <row r="47" spans="1:8" s="18" customFormat="1" ht="18" customHeight="1" x14ac:dyDescent="0.25">
      <c r="A47" s="33">
        <f>IF(C47=0,"",1+MAX(A$13:A46))</f>
        <v>33</v>
      </c>
      <c r="B47" s="34" t="s">
        <v>66</v>
      </c>
      <c r="C47" s="80">
        <v>348.8</v>
      </c>
      <c r="D47" s="35" t="s">
        <v>208</v>
      </c>
      <c r="E47" s="32">
        <f t="shared" si="3"/>
        <v>0</v>
      </c>
      <c r="F47" s="32">
        <v>2</v>
      </c>
      <c r="G47" s="32">
        <f t="shared" si="4"/>
        <v>697.6</v>
      </c>
      <c r="H47" s="99"/>
    </row>
    <row r="48" spans="1:8" s="18" customFormat="1" ht="18" customHeight="1" x14ac:dyDescent="0.25">
      <c r="A48" s="33">
        <f>IF(C48=0,"",1+MAX(A$13:A47))</f>
        <v>34</v>
      </c>
      <c r="B48" s="34" t="s">
        <v>67</v>
      </c>
      <c r="C48" s="80">
        <v>156.68</v>
      </c>
      <c r="D48" s="35" t="s">
        <v>208</v>
      </c>
      <c r="E48" s="32">
        <f t="shared" si="3"/>
        <v>0</v>
      </c>
      <c r="F48" s="32">
        <v>2</v>
      </c>
      <c r="G48" s="32">
        <f t="shared" si="4"/>
        <v>313.36</v>
      </c>
      <c r="H48" s="99"/>
    </row>
    <row r="49" spans="1:8" s="18" customFormat="1" ht="18" customHeight="1" x14ac:dyDescent="0.25">
      <c r="A49" s="33">
        <f>IF(C49=0,"",1+MAX(A$13:A48))</f>
        <v>35</v>
      </c>
      <c r="B49" s="34" t="s">
        <v>68</v>
      </c>
      <c r="C49" s="80">
        <v>29.1</v>
      </c>
      <c r="D49" s="35" t="s">
        <v>208</v>
      </c>
      <c r="E49" s="32">
        <f t="shared" si="3"/>
        <v>0</v>
      </c>
      <c r="F49" s="32">
        <v>3</v>
      </c>
      <c r="G49" s="32">
        <f t="shared" si="4"/>
        <v>87.300000000000011</v>
      </c>
      <c r="H49" s="99"/>
    </row>
    <row r="50" spans="1:8" s="18" customFormat="1" ht="18" customHeight="1" x14ac:dyDescent="0.25">
      <c r="A50" s="33">
        <f>IF(C50=0,"",1+MAX(A$13:A49))</f>
        <v>36</v>
      </c>
      <c r="B50" s="34" t="s">
        <v>69</v>
      </c>
      <c r="C50" s="80">
        <v>113.3</v>
      </c>
      <c r="D50" s="35" t="s">
        <v>208</v>
      </c>
      <c r="E50" s="32">
        <f t="shared" si="3"/>
        <v>0</v>
      </c>
      <c r="F50" s="32">
        <v>2</v>
      </c>
      <c r="G50" s="32">
        <f t="shared" si="4"/>
        <v>226.6</v>
      </c>
      <c r="H50" s="99"/>
    </row>
    <row r="51" spans="1:8" s="18" customFormat="1" ht="18" customHeight="1" x14ac:dyDescent="0.25">
      <c r="A51" s="33">
        <f>IF(C51=0,"",1+MAX(A$13:A50))</f>
        <v>37</v>
      </c>
      <c r="B51" s="34" t="s">
        <v>70</v>
      </c>
      <c r="C51" s="80">
        <v>67.400000000000006</v>
      </c>
      <c r="D51" s="35" t="s">
        <v>208</v>
      </c>
      <c r="E51" s="32">
        <f t="shared" si="3"/>
        <v>0</v>
      </c>
      <c r="F51" s="32">
        <v>2</v>
      </c>
      <c r="G51" s="32">
        <f t="shared" si="4"/>
        <v>134.80000000000001</v>
      </c>
      <c r="H51" s="99"/>
    </row>
    <row r="52" spans="1:8" s="18" customFormat="1" ht="18" customHeight="1" x14ac:dyDescent="0.25">
      <c r="A52" s="33">
        <f>IF(C52=0,"",1+MAX(A$13:A51))</f>
        <v>38</v>
      </c>
      <c r="B52" s="34" t="s">
        <v>71</v>
      </c>
      <c r="C52" s="80">
        <v>27556</v>
      </c>
      <c r="D52" s="35" t="s">
        <v>208</v>
      </c>
      <c r="E52" s="32">
        <f t="shared" si="3"/>
        <v>0</v>
      </c>
      <c r="F52" s="32">
        <v>3</v>
      </c>
      <c r="G52" s="32">
        <f t="shared" si="4"/>
        <v>82668</v>
      </c>
      <c r="H52" s="99"/>
    </row>
    <row r="53" spans="1:8" s="18" customFormat="1" ht="18" customHeight="1" x14ac:dyDescent="0.25">
      <c r="A53" s="33">
        <f>IF(C53=0,"",1+MAX(A$13:A52))</f>
        <v>39</v>
      </c>
      <c r="B53" s="34" t="s">
        <v>72</v>
      </c>
      <c r="C53" s="80">
        <v>89</v>
      </c>
      <c r="D53" s="35" t="s">
        <v>208</v>
      </c>
      <c r="E53" s="32">
        <f t="shared" si="3"/>
        <v>0</v>
      </c>
      <c r="F53" s="32">
        <v>3</v>
      </c>
      <c r="G53" s="32">
        <f t="shared" si="4"/>
        <v>267</v>
      </c>
      <c r="H53" s="99"/>
    </row>
    <row r="54" spans="1:8" s="18" customFormat="1" ht="18" customHeight="1" x14ac:dyDescent="0.25">
      <c r="A54" s="33">
        <f>IF(C54=0,"",1+MAX(A$13:A53))</f>
        <v>40</v>
      </c>
      <c r="B54" s="34" t="s">
        <v>73</v>
      </c>
      <c r="C54" s="80">
        <v>630.5</v>
      </c>
      <c r="D54" s="35" t="s">
        <v>208</v>
      </c>
      <c r="E54" s="32">
        <f t="shared" si="3"/>
        <v>0</v>
      </c>
      <c r="F54" s="32">
        <v>3</v>
      </c>
      <c r="G54" s="32">
        <f t="shared" si="4"/>
        <v>1891.5</v>
      </c>
      <c r="H54" s="99"/>
    </row>
    <row r="55" spans="1:8" s="18" customFormat="1" ht="18" customHeight="1" x14ac:dyDescent="0.25">
      <c r="A55" s="33">
        <f>IF(C55=0,"",1+MAX(A$13:A54))</f>
        <v>41</v>
      </c>
      <c r="B55" s="34" t="s">
        <v>74</v>
      </c>
      <c r="C55" s="80">
        <v>854.20320000000004</v>
      </c>
      <c r="D55" s="35" t="s">
        <v>208</v>
      </c>
      <c r="E55" s="32">
        <f t="shared" si="3"/>
        <v>0</v>
      </c>
      <c r="F55" s="32">
        <v>3</v>
      </c>
      <c r="G55" s="32">
        <f t="shared" si="4"/>
        <v>2562.6096000000002</v>
      </c>
      <c r="H55" s="99"/>
    </row>
    <row r="56" spans="1:8" s="18" customFormat="1" ht="18" customHeight="1" x14ac:dyDescent="0.25">
      <c r="A56" s="33">
        <f>IF(C56=0,"",1+MAX(A$13:A55))</f>
        <v>42</v>
      </c>
      <c r="B56" s="34" t="s">
        <v>75</v>
      </c>
      <c r="C56" s="80">
        <v>1096.9590000000001</v>
      </c>
      <c r="D56" s="35" t="s">
        <v>208</v>
      </c>
      <c r="E56" s="32">
        <f t="shared" si="3"/>
        <v>0</v>
      </c>
      <c r="F56" s="32">
        <v>2</v>
      </c>
      <c r="G56" s="32">
        <f t="shared" si="4"/>
        <v>2193.9180000000001</v>
      </c>
      <c r="H56" s="99"/>
    </row>
    <row r="57" spans="1:8" s="18" customFormat="1" ht="18" customHeight="1" x14ac:dyDescent="0.25">
      <c r="A57" s="33">
        <f>IF(C57=0,"",1+MAX(A$13:A56))</f>
        <v>43</v>
      </c>
      <c r="B57" s="34" t="s">
        <v>76</v>
      </c>
      <c r="C57" s="80">
        <v>705.81501000000003</v>
      </c>
      <c r="D57" s="35" t="s">
        <v>208</v>
      </c>
      <c r="E57" s="32">
        <f t="shared" si="3"/>
        <v>0</v>
      </c>
      <c r="F57" s="32">
        <v>2</v>
      </c>
      <c r="G57" s="32">
        <f t="shared" si="4"/>
        <v>1411.6300200000001</v>
      </c>
      <c r="H57" s="99"/>
    </row>
    <row r="58" spans="1:8" s="18" customFormat="1" ht="18" customHeight="1" x14ac:dyDescent="0.25">
      <c r="A58" s="33">
        <f>IF(C58=0,"",1+MAX(A$13:A57))</f>
        <v>44</v>
      </c>
      <c r="B58" s="34" t="s">
        <v>77</v>
      </c>
      <c r="C58" s="80">
        <v>678</v>
      </c>
      <c r="D58" s="35" t="s">
        <v>208</v>
      </c>
      <c r="E58" s="32">
        <f t="shared" si="3"/>
        <v>0</v>
      </c>
      <c r="F58" s="32">
        <v>3</v>
      </c>
      <c r="G58" s="32">
        <f t="shared" si="4"/>
        <v>2034</v>
      </c>
      <c r="H58" s="99"/>
    </row>
    <row r="59" spans="1:8" s="18" customFormat="1" ht="18" customHeight="1" x14ac:dyDescent="0.25">
      <c r="A59" s="33">
        <f>IF(C59=0,"",1+MAX(A$13:A58))</f>
        <v>45</v>
      </c>
      <c r="B59" s="34" t="s">
        <v>78</v>
      </c>
      <c r="C59" s="80">
        <v>10.286670000000001</v>
      </c>
      <c r="D59" s="35" t="s">
        <v>209</v>
      </c>
      <c r="E59" s="32">
        <f t="shared" si="3"/>
        <v>0</v>
      </c>
      <c r="F59" s="32">
        <v>3</v>
      </c>
      <c r="G59" s="32">
        <f t="shared" si="4"/>
        <v>30.860010000000003</v>
      </c>
      <c r="H59" s="99"/>
    </row>
    <row r="60" spans="1:8" s="18" customFormat="1" ht="18" customHeight="1" x14ac:dyDescent="0.25">
      <c r="A60" s="33">
        <f>IF(C60=0,"",1+MAX(A$13:A59))</f>
        <v>46</v>
      </c>
      <c r="B60" s="34" t="s">
        <v>79</v>
      </c>
      <c r="C60" s="80">
        <v>122.76</v>
      </c>
      <c r="D60" s="35" t="s">
        <v>209</v>
      </c>
      <c r="E60" s="32">
        <f t="shared" si="3"/>
        <v>0</v>
      </c>
      <c r="F60" s="32">
        <v>3</v>
      </c>
      <c r="G60" s="32">
        <f t="shared" si="4"/>
        <v>368.28000000000003</v>
      </c>
      <c r="H60" s="99"/>
    </row>
    <row r="61" spans="1:8" s="18" customFormat="1" ht="18" customHeight="1" x14ac:dyDescent="0.25">
      <c r="A61" s="33">
        <f>IF(C61=0,"",1+MAX(A$13:A60))</f>
        <v>47</v>
      </c>
      <c r="B61" s="34" t="s">
        <v>80</v>
      </c>
      <c r="C61" s="80">
        <v>94.86</v>
      </c>
      <c r="D61" s="35" t="s">
        <v>209</v>
      </c>
      <c r="E61" s="32">
        <f t="shared" si="3"/>
        <v>0</v>
      </c>
      <c r="F61" s="32">
        <v>3</v>
      </c>
      <c r="G61" s="32">
        <f t="shared" si="4"/>
        <v>284.58</v>
      </c>
      <c r="H61" s="99"/>
    </row>
    <row r="62" spans="1:8" s="18" customFormat="1" ht="18" customHeight="1" x14ac:dyDescent="0.25">
      <c r="A62" s="33">
        <f>IF(C62=0,"",1+MAX(A$13:A61))</f>
        <v>48</v>
      </c>
      <c r="B62" s="34" t="s">
        <v>81</v>
      </c>
      <c r="C62" s="80">
        <v>55.65</v>
      </c>
      <c r="D62" s="35" t="s">
        <v>209</v>
      </c>
      <c r="E62" s="32">
        <f t="shared" si="3"/>
        <v>0</v>
      </c>
      <c r="F62" s="32">
        <v>5</v>
      </c>
      <c r="G62" s="32">
        <f t="shared" si="4"/>
        <v>278.25</v>
      </c>
      <c r="H62" s="99"/>
    </row>
    <row r="63" spans="1:8" s="18" customFormat="1" ht="18" customHeight="1" x14ac:dyDescent="0.25">
      <c r="A63" s="33">
        <f>IF(C63=0,"",1+MAX(A$13:A62))</f>
        <v>49</v>
      </c>
      <c r="B63" s="34" t="s">
        <v>82</v>
      </c>
      <c r="C63" s="80">
        <v>194</v>
      </c>
      <c r="D63" s="35" t="s">
        <v>209</v>
      </c>
      <c r="E63" s="32">
        <f t="shared" si="3"/>
        <v>0</v>
      </c>
      <c r="F63" s="32">
        <v>5</v>
      </c>
      <c r="G63" s="32">
        <f t="shared" si="4"/>
        <v>970</v>
      </c>
      <c r="H63" s="99"/>
    </row>
    <row r="64" spans="1:8" s="18" customFormat="1" ht="18" customHeight="1" x14ac:dyDescent="0.25">
      <c r="A64" s="33">
        <f>IF(C64=0,"",1+MAX(A$13:A63))</f>
        <v>50</v>
      </c>
      <c r="B64" s="34" t="s">
        <v>83</v>
      </c>
      <c r="C64" s="80">
        <v>14.167999999999999</v>
      </c>
      <c r="D64" s="35" t="s">
        <v>209</v>
      </c>
      <c r="E64" s="32">
        <f t="shared" si="3"/>
        <v>0</v>
      </c>
      <c r="F64" s="32">
        <v>45</v>
      </c>
      <c r="G64" s="32">
        <f t="shared" si="4"/>
        <v>637.55999999999995</v>
      </c>
      <c r="H64" s="99"/>
    </row>
    <row r="65" spans="1:8" s="18" customFormat="1" ht="18" customHeight="1" x14ac:dyDescent="0.25">
      <c r="A65" s="33">
        <f>IF(C65=0,"",1+MAX(A$13:A64))</f>
        <v>51</v>
      </c>
      <c r="B65" s="34" t="s">
        <v>84</v>
      </c>
      <c r="C65" s="80">
        <v>3513</v>
      </c>
      <c r="D65" s="35" t="s">
        <v>209</v>
      </c>
      <c r="E65" s="32">
        <f t="shared" si="3"/>
        <v>0</v>
      </c>
      <c r="F65" s="32">
        <v>2</v>
      </c>
      <c r="G65" s="32">
        <f t="shared" si="4"/>
        <v>7026</v>
      </c>
      <c r="H65" s="99"/>
    </row>
    <row r="66" spans="1:8" s="18" customFormat="1" ht="18" customHeight="1" x14ac:dyDescent="0.25">
      <c r="A66" s="33">
        <f>IF(C66=0,"",1+MAX(A$13:A65))</f>
        <v>52</v>
      </c>
      <c r="B66" s="34" t="s">
        <v>85</v>
      </c>
      <c r="C66" s="80">
        <v>3513</v>
      </c>
      <c r="D66" s="35" t="s">
        <v>209</v>
      </c>
      <c r="E66" s="32">
        <f t="shared" si="3"/>
        <v>0</v>
      </c>
      <c r="F66" s="32">
        <v>2</v>
      </c>
      <c r="G66" s="32">
        <f t="shared" si="4"/>
        <v>7026</v>
      </c>
      <c r="H66" s="99"/>
    </row>
    <row r="67" spans="1:8" s="18" customFormat="1" ht="18" customHeight="1" x14ac:dyDescent="0.25">
      <c r="A67" s="33">
        <f>IF(C67=0,"",1+MAX(A$13:A66))</f>
        <v>53</v>
      </c>
      <c r="B67" s="34" t="s">
        <v>86</v>
      </c>
      <c r="C67" s="80">
        <v>92</v>
      </c>
      <c r="D67" s="35" t="s">
        <v>209</v>
      </c>
      <c r="E67" s="32">
        <f t="shared" si="3"/>
        <v>0</v>
      </c>
      <c r="F67" s="32">
        <v>5</v>
      </c>
      <c r="G67" s="32">
        <f t="shared" si="4"/>
        <v>460</v>
      </c>
      <c r="H67" s="99"/>
    </row>
    <row r="68" spans="1:8" s="18" customFormat="1" ht="18" customHeight="1" x14ac:dyDescent="0.25">
      <c r="A68" s="33">
        <f>IF(C68=0,"",1+MAX(A$13:A67))</f>
        <v>54</v>
      </c>
      <c r="B68" s="34" t="s">
        <v>87</v>
      </c>
      <c r="C68" s="80">
        <v>1194.8</v>
      </c>
      <c r="D68" s="35" t="s">
        <v>209</v>
      </c>
      <c r="E68" s="32">
        <f t="shared" si="3"/>
        <v>0</v>
      </c>
      <c r="F68" s="32">
        <v>2</v>
      </c>
      <c r="G68" s="32">
        <f t="shared" si="4"/>
        <v>2389.6</v>
      </c>
      <c r="H68" s="99"/>
    </row>
    <row r="69" spans="1:8" s="18" customFormat="1" ht="18" customHeight="1" x14ac:dyDescent="0.25">
      <c r="A69" s="33">
        <f>IF(C69=0,"",1+MAX(A$13:A68))</f>
        <v>55</v>
      </c>
      <c r="B69" s="34" t="s">
        <v>88</v>
      </c>
      <c r="C69" s="80">
        <v>72.900000000000006</v>
      </c>
      <c r="D69" s="35" t="s">
        <v>209</v>
      </c>
      <c r="E69" s="32">
        <f t="shared" si="3"/>
        <v>0</v>
      </c>
      <c r="F69" s="32">
        <v>2</v>
      </c>
      <c r="G69" s="32">
        <f t="shared" si="4"/>
        <v>145.80000000000001</v>
      </c>
      <c r="H69" s="99"/>
    </row>
    <row r="70" spans="1:8" s="18" customFormat="1" ht="18" customHeight="1" x14ac:dyDescent="0.25">
      <c r="A70" s="33">
        <f>IF(C70=0,"",1+MAX(A$13:A69))</f>
        <v>56</v>
      </c>
      <c r="B70" s="34" t="s">
        <v>89</v>
      </c>
      <c r="C70" s="80">
        <v>29.020000000000003</v>
      </c>
      <c r="D70" s="35" t="s">
        <v>209</v>
      </c>
      <c r="E70" s="32">
        <f t="shared" si="3"/>
        <v>0</v>
      </c>
      <c r="F70" s="32">
        <v>5</v>
      </c>
      <c r="G70" s="32">
        <f t="shared" si="4"/>
        <v>145.10000000000002</v>
      </c>
      <c r="H70" s="99"/>
    </row>
    <row r="71" spans="1:8" s="18" customFormat="1" ht="18" customHeight="1" x14ac:dyDescent="0.25">
      <c r="A71" s="33">
        <f>IF(C71=0,"",1+MAX(A$13:A70))</f>
        <v>57</v>
      </c>
      <c r="B71" s="34" t="s">
        <v>90</v>
      </c>
      <c r="C71" s="80">
        <v>114.18</v>
      </c>
      <c r="D71" s="35" t="s">
        <v>209</v>
      </c>
      <c r="E71" s="32">
        <f t="shared" si="3"/>
        <v>0</v>
      </c>
      <c r="F71" s="32">
        <v>5</v>
      </c>
      <c r="G71" s="32">
        <f t="shared" si="4"/>
        <v>570.90000000000009</v>
      </c>
      <c r="H71" s="99"/>
    </row>
    <row r="72" spans="1:8" s="18" customFormat="1" ht="18" customHeight="1" x14ac:dyDescent="0.25">
      <c r="A72" s="33">
        <f>IF(C72=0,"",1+MAX(A$13:A71))</f>
        <v>58</v>
      </c>
      <c r="B72" s="34" t="s">
        <v>91</v>
      </c>
      <c r="C72" s="80">
        <v>12.3</v>
      </c>
      <c r="D72" s="35" t="s">
        <v>209</v>
      </c>
      <c r="E72" s="32">
        <f t="shared" si="3"/>
        <v>0</v>
      </c>
      <c r="F72" s="32">
        <v>5</v>
      </c>
      <c r="G72" s="32">
        <f t="shared" si="4"/>
        <v>61.5</v>
      </c>
      <c r="H72" s="99"/>
    </row>
    <row r="73" spans="1:8" s="18" customFormat="1" ht="18" customHeight="1" x14ac:dyDescent="0.25">
      <c r="A73" s="33">
        <f>IF(C73=0,"",1+MAX(A$13:A72))</f>
        <v>59</v>
      </c>
      <c r="B73" s="34" t="s">
        <v>92</v>
      </c>
      <c r="C73" s="80">
        <v>46</v>
      </c>
      <c r="D73" s="35" t="s">
        <v>209</v>
      </c>
      <c r="E73" s="32">
        <f t="shared" si="3"/>
        <v>0</v>
      </c>
      <c r="F73" s="32">
        <v>5</v>
      </c>
      <c r="G73" s="32">
        <f t="shared" si="4"/>
        <v>230</v>
      </c>
      <c r="H73" s="99"/>
    </row>
    <row r="74" spans="1:8" s="18" customFormat="1" ht="18" customHeight="1" x14ac:dyDescent="0.25">
      <c r="A74" s="33">
        <f>IF(C74=0,"",1+MAX(A$13:A73))</f>
        <v>60</v>
      </c>
      <c r="B74" s="34" t="s">
        <v>93</v>
      </c>
      <c r="C74" s="80">
        <v>129.17000000000002</v>
      </c>
      <c r="D74" s="35" t="s">
        <v>209</v>
      </c>
      <c r="E74" s="32">
        <f t="shared" si="3"/>
        <v>0</v>
      </c>
      <c r="F74" s="32">
        <v>5</v>
      </c>
      <c r="G74" s="32">
        <f t="shared" si="4"/>
        <v>645.85000000000014</v>
      </c>
      <c r="H74" s="99"/>
    </row>
    <row r="75" spans="1:8" s="18" customFormat="1" ht="18" customHeight="1" x14ac:dyDescent="0.25">
      <c r="A75" s="33">
        <f>IF(C75=0,"",1+MAX(A$13:A74))</f>
        <v>61</v>
      </c>
      <c r="B75" s="34" t="s">
        <v>94</v>
      </c>
      <c r="C75" s="80">
        <v>16.667000000000002</v>
      </c>
      <c r="D75" s="35" t="s">
        <v>209</v>
      </c>
      <c r="E75" s="32">
        <f t="shared" si="3"/>
        <v>0</v>
      </c>
      <c r="F75" s="32">
        <v>5</v>
      </c>
      <c r="G75" s="32">
        <f t="shared" si="4"/>
        <v>83.335000000000008</v>
      </c>
      <c r="H75" s="99"/>
    </row>
    <row r="76" spans="1:8" s="18" customFormat="1" ht="18" customHeight="1" x14ac:dyDescent="0.25">
      <c r="A76" s="33">
        <f>IF(C76=0,"",1+MAX(A$13:A75))</f>
        <v>62</v>
      </c>
      <c r="B76" s="34" t="s">
        <v>95</v>
      </c>
      <c r="C76" s="80">
        <v>84.5</v>
      </c>
      <c r="D76" s="35" t="s">
        <v>209</v>
      </c>
      <c r="E76" s="32">
        <f t="shared" si="3"/>
        <v>0</v>
      </c>
      <c r="F76" s="32">
        <v>5</v>
      </c>
      <c r="G76" s="32">
        <f t="shared" si="4"/>
        <v>422.5</v>
      </c>
      <c r="H76" s="99"/>
    </row>
    <row r="77" spans="1:8" s="18" customFormat="1" ht="18" customHeight="1" x14ac:dyDescent="0.25">
      <c r="A77" s="33">
        <f>IF(C77=0,"",1+MAX(A$13:A76))</f>
        <v>63</v>
      </c>
      <c r="B77" s="34" t="s">
        <v>96</v>
      </c>
      <c r="C77" s="80">
        <v>42</v>
      </c>
      <c r="D77" s="35" t="s">
        <v>209</v>
      </c>
      <c r="E77" s="32">
        <f t="shared" si="3"/>
        <v>0</v>
      </c>
      <c r="F77" s="32">
        <v>5</v>
      </c>
      <c r="G77" s="32">
        <f t="shared" si="4"/>
        <v>210</v>
      </c>
      <c r="H77" s="99"/>
    </row>
    <row r="78" spans="1:8" s="18" customFormat="1" ht="18" customHeight="1" x14ac:dyDescent="0.25">
      <c r="A78" s="33">
        <f>IF(C78=0,"",1+MAX(A$13:A77))</f>
        <v>64</v>
      </c>
      <c r="B78" s="34" t="s">
        <v>97</v>
      </c>
      <c r="C78" s="80">
        <v>23</v>
      </c>
      <c r="D78" s="35" t="s">
        <v>209</v>
      </c>
      <c r="E78" s="32">
        <f t="shared" si="3"/>
        <v>0</v>
      </c>
      <c r="F78" s="32">
        <v>2</v>
      </c>
      <c r="G78" s="32">
        <f t="shared" si="4"/>
        <v>46</v>
      </c>
      <c r="H78" s="99"/>
    </row>
    <row r="79" spans="1:8" s="18" customFormat="1" ht="18" customHeight="1" x14ac:dyDescent="0.25">
      <c r="A79" s="33">
        <f>IF(C79=0,"",1+MAX(A$13:A78))</f>
        <v>65</v>
      </c>
      <c r="B79" s="34" t="s">
        <v>98</v>
      </c>
      <c r="C79" s="80">
        <v>4.33</v>
      </c>
      <c r="D79" s="35" t="s">
        <v>209</v>
      </c>
      <c r="E79" s="32">
        <f t="shared" si="3"/>
        <v>0</v>
      </c>
      <c r="F79" s="32">
        <v>5</v>
      </c>
      <c r="G79" s="32">
        <f t="shared" si="4"/>
        <v>21.65</v>
      </c>
      <c r="H79" s="99"/>
    </row>
    <row r="80" spans="1:8" s="18" customFormat="1" ht="18" customHeight="1" x14ac:dyDescent="0.25">
      <c r="A80" s="33">
        <f>IF(C80=0,"",1+MAX(A$13:A79))</f>
        <v>66</v>
      </c>
      <c r="B80" s="34" t="s">
        <v>99</v>
      </c>
      <c r="C80" s="80">
        <v>46</v>
      </c>
      <c r="D80" s="35" t="s">
        <v>209</v>
      </c>
      <c r="E80" s="32">
        <f t="shared" si="3"/>
        <v>0</v>
      </c>
      <c r="F80" s="32">
        <v>4</v>
      </c>
      <c r="G80" s="32">
        <f t="shared" si="4"/>
        <v>184</v>
      </c>
      <c r="H80" s="99"/>
    </row>
    <row r="81" spans="1:8" s="18" customFormat="1" ht="18" customHeight="1" x14ac:dyDescent="0.25">
      <c r="A81" s="33">
        <f>IF(C81=0,"",1+MAX(A$13:A80))</f>
        <v>67</v>
      </c>
      <c r="B81" s="34" t="s">
        <v>100</v>
      </c>
      <c r="C81" s="80">
        <v>156.01300000000001</v>
      </c>
      <c r="D81" s="35" t="s">
        <v>209</v>
      </c>
      <c r="E81" s="32">
        <f t="shared" si="3"/>
        <v>0</v>
      </c>
      <c r="F81" s="32">
        <v>4</v>
      </c>
      <c r="G81" s="32">
        <f t="shared" si="4"/>
        <v>624.05200000000002</v>
      </c>
      <c r="H81" s="99"/>
    </row>
    <row r="82" spans="1:8" s="18" customFormat="1" ht="18" customHeight="1" x14ac:dyDescent="0.25">
      <c r="A82" s="33">
        <f>IF(C82=0,"",1+MAX(A$13:A81))</f>
        <v>68</v>
      </c>
      <c r="B82" s="34" t="s">
        <v>101</v>
      </c>
      <c r="C82" s="80">
        <v>821.19270000000006</v>
      </c>
      <c r="D82" s="35" t="s">
        <v>209</v>
      </c>
      <c r="E82" s="32">
        <f t="shared" si="3"/>
        <v>0</v>
      </c>
      <c r="F82" s="32">
        <v>4</v>
      </c>
      <c r="G82" s="32">
        <f t="shared" si="4"/>
        <v>3284.7708000000002</v>
      </c>
      <c r="H82" s="99"/>
    </row>
    <row r="83" spans="1:8" s="18" customFormat="1" ht="18" customHeight="1" x14ac:dyDescent="0.25">
      <c r="A83" s="33">
        <f>IF(C83=0,"",1+MAX(A$13:A82))</f>
        <v>69</v>
      </c>
      <c r="B83" s="34" t="s">
        <v>102</v>
      </c>
      <c r="C83" s="80">
        <v>14.34</v>
      </c>
      <c r="D83" s="35" t="s">
        <v>209</v>
      </c>
      <c r="E83" s="32">
        <f t="shared" si="3"/>
        <v>0</v>
      </c>
      <c r="F83" s="32">
        <v>5</v>
      </c>
      <c r="G83" s="32">
        <f t="shared" si="4"/>
        <v>71.7</v>
      </c>
      <c r="H83" s="99"/>
    </row>
    <row r="84" spans="1:8" s="18" customFormat="1" ht="18" customHeight="1" x14ac:dyDescent="0.25">
      <c r="A84" s="33">
        <f>IF(C84=0,"",1+MAX(A$13:A83))</f>
        <v>70</v>
      </c>
      <c r="B84" s="34" t="s">
        <v>103</v>
      </c>
      <c r="C84" s="80">
        <v>1</v>
      </c>
      <c r="D84" s="35" t="s">
        <v>210</v>
      </c>
      <c r="E84" s="32">
        <f t="shared" si="3"/>
        <v>0</v>
      </c>
      <c r="F84" s="32">
        <v>200</v>
      </c>
      <c r="G84" s="32">
        <f t="shared" si="4"/>
        <v>200</v>
      </c>
      <c r="H84" s="99"/>
    </row>
    <row r="85" spans="1:8" s="18" customFormat="1" ht="18" customHeight="1" x14ac:dyDescent="0.25">
      <c r="A85" s="33">
        <f>IF(C85=0,"",1+MAX(A$13:A84))</f>
        <v>71</v>
      </c>
      <c r="B85" s="34" t="s">
        <v>104</v>
      </c>
      <c r="C85" s="80">
        <v>2</v>
      </c>
      <c r="D85" s="35" t="s">
        <v>210</v>
      </c>
      <c r="E85" s="32">
        <f t="shared" si="3"/>
        <v>0</v>
      </c>
      <c r="F85" s="32">
        <v>55</v>
      </c>
      <c r="G85" s="32">
        <f t="shared" si="4"/>
        <v>110</v>
      </c>
      <c r="H85" s="99"/>
    </row>
    <row r="86" spans="1:8" s="18" customFormat="1" ht="18" customHeight="1" x14ac:dyDescent="0.25">
      <c r="A86" s="33">
        <f>IF(C86=0,"",1+MAX(A$13:A85))</f>
        <v>72</v>
      </c>
      <c r="B86" s="34" t="s">
        <v>105</v>
      </c>
      <c r="C86" s="80">
        <v>1</v>
      </c>
      <c r="D86" s="35" t="s">
        <v>210</v>
      </c>
      <c r="E86" s="32">
        <f t="shared" ref="E86:E149" si="5">IF(C86=0,"",0)</f>
        <v>0</v>
      </c>
      <c r="F86" s="32">
        <v>25</v>
      </c>
      <c r="G86" s="32">
        <f t="shared" ref="G86:G149" si="6">IF(E86="","",C86*(E86+F86))</f>
        <v>25</v>
      </c>
      <c r="H86" s="99"/>
    </row>
    <row r="87" spans="1:8" s="18" customFormat="1" ht="18" customHeight="1" x14ac:dyDescent="0.25">
      <c r="A87" s="33">
        <f>IF(C87=0,"",1+MAX(A$13:A86))</f>
        <v>73</v>
      </c>
      <c r="B87" s="34" t="s">
        <v>106</v>
      </c>
      <c r="C87" s="80">
        <v>4</v>
      </c>
      <c r="D87" s="35" t="s">
        <v>210</v>
      </c>
      <c r="E87" s="32">
        <f t="shared" si="5"/>
        <v>0</v>
      </c>
      <c r="F87" s="32">
        <v>55</v>
      </c>
      <c r="G87" s="32">
        <f t="shared" si="6"/>
        <v>220</v>
      </c>
      <c r="H87" s="99"/>
    </row>
    <row r="88" spans="1:8" s="18" customFormat="1" ht="18" customHeight="1" x14ac:dyDescent="0.25">
      <c r="A88" s="33">
        <f>IF(C88=0,"",1+MAX(A$13:A87))</f>
        <v>74</v>
      </c>
      <c r="B88" s="34" t="s">
        <v>107</v>
      </c>
      <c r="C88" s="80">
        <v>1</v>
      </c>
      <c r="D88" s="35" t="s">
        <v>210</v>
      </c>
      <c r="E88" s="32">
        <f t="shared" si="5"/>
        <v>0</v>
      </c>
      <c r="F88" s="32">
        <v>25</v>
      </c>
      <c r="G88" s="32">
        <f t="shared" si="6"/>
        <v>25</v>
      </c>
      <c r="H88" s="99"/>
    </row>
    <row r="89" spans="1:8" s="18" customFormat="1" ht="18" customHeight="1" x14ac:dyDescent="0.25">
      <c r="A89" s="33">
        <f>IF(C89=0,"",1+MAX(A$13:A88))</f>
        <v>75</v>
      </c>
      <c r="B89" s="34" t="s">
        <v>108</v>
      </c>
      <c r="C89" s="80">
        <v>4</v>
      </c>
      <c r="D89" s="35" t="s">
        <v>210</v>
      </c>
      <c r="E89" s="32">
        <f t="shared" si="5"/>
        <v>0</v>
      </c>
      <c r="F89" s="32">
        <v>25</v>
      </c>
      <c r="G89" s="32">
        <f t="shared" si="6"/>
        <v>100</v>
      </c>
      <c r="H89" s="99"/>
    </row>
    <row r="90" spans="1:8" s="18" customFormat="1" ht="18" customHeight="1" x14ac:dyDescent="0.25">
      <c r="A90" s="33">
        <f>IF(C90=0,"",1+MAX(A$13:A89))</f>
        <v>76</v>
      </c>
      <c r="B90" s="34" t="s">
        <v>109</v>
      </c>
      <c r="C90" s="80">
        <v>1</v>
      </c>
      <c r="D90" s="35" t="s">
        <v>210</v>
      </c>
      <c r="E90" s="32">
        <f t="shared" si="5"/>
        <v>0</v>
      </c>
      <c r="F90" s="32">
        <v>55</v>
      </c>
      <c r="G90" s="32">
        <f t="shared" si="6"/>
        <v>55</v>
      </c>
      <c r="H90" s="99"/>
    </row>
    <row r="91" spans="1:8" s="18" customFormat="1" ht="18" customHeight="1" x14ac:dyDescent="0.25">
      <c r="A91" s="33">
        <f>IF(C91=0,"",1+MAX(A$13:A90))</f>
        <v>77</v>
      </c>
      <c r="B91" s="34" t="s">
        <v>110</v>
      </c>
      <c r="C91" s="80">
        <v>2</v>
      </c>
      <c r="D91" s="35" t="s">
        <v>210</v>
      </c>
      <c r="E91" s="32">
        <f t="shared" si="5"/>
        <v>0</v>
      </c>
      <c r="F91" s="32">
        <v>25</v>
      </c>
      <c r="G91" s="32">
        <f t="shared" si="6"/>
        <v>50</v>
      </c>
      <c r="H91" s="99"/>
    </row>
    <row r="92" spans="1:8" s="18" customFormat="1" ht="18" customHeight="1" x14ac:dyDescent="0.25">
      <c r="A92" s="33">
        <f>IF(C92=0,"",1+MAX(A$13:A91))</f>
        <v>78</v>
      </c>
      <c r="B92" s="34" t="s">
        <v>111</v>
      </c>
      <c r="C92" s="80">
        <v>2</v>
      </c>
      <c r="D92" s="35" t="s">
        <v>210</v>
      </c>
      <c r="E92" s="32">
        <f t="shared" si="5"/>
        <v>0</v>
      </c>
      <c r="F92" s="32">
        <v>25</v>
      </c>
      <c r="G92" s="32">
        <f t="shared" si="6"/>
        <v>50</v>
      </c>
      <c r="H92" s="99"/>
    </row>
    <row r="93" spans="1:8" s="18" customFormat="1" ht="18" customHeight="1" x14ac:dyDescent="0.25">
      <c r="A93" s="33">
        <f>IF(C93=0,"",1+MAX(A$13:A92))</f>
        <v>79</v>
      </c>
      <c r="B93" s="34" t="s">
        <v>112</v>
      </c>
      <c r="C93" s="80">
        <v>1</v>
      </c>
      <c r="D93" s="35" t="s">
        <v>210</v>
      </c>
      <c r="E93" s="32">
        <f t="shared" si="5"/>
        <v>0</v>
      </c>
      <c r="F93" s="32">
        <v>45</v>
      </c>
      <c r="G93" s="32">
        <f t="shared" si="6"/>
        <v>45</v>
      </c>
      <c r="H93" s="99"/>
    </row>
    <row r="94" spans="1:8" s="18" customFormat="1" ht="18" customHeight="1" x14ac:dyDescent="0.25">
      <c r="A94" s="33">
        <f>IF(C94=0,"",1+MAX(A$13:A93))</f>
        <v>80</v>
      </c>
      <c r="B94" s="34" t="s">
        <v>113</v>
      </c>
      <c r="C94" s="80">
        <v>4</v>
      </c>
      <c r="D94" s="35" t="s">
        <v>210</v>
      </c>
      <c r="E94" s="32">
        <f t="shared" si="5"/>
        <v>0</v>
      </c>
      <c r="F94" s="32">
        <v>25</v>
      </c>
      <c r="G94" s="32">
        <f t="shared" si="6"/>
        <v>100</v>
      </c>
      <c r="H94" s="99"/>
    </row>
    <row r="95" spans="1:8" s="18" customFormat="1" ht="18" customHeight="1" x14ac:dyDescent="0.25">
      <c r="A95" s="33">
        <f>IF(C95=0,"",1+MAX(A$13:A94))</f>
        <v>81</v>
      </c>
      <c r="B95" s="34" t="s">
        <v>114</v>
      </c>
      <c r="C95" s="80">
        <v>1</v>
      </c>
      <c r="D95" s="35" t="s">
        <v>210</v>
      </c>
      <c r="E95" s="32">
        <f t="shared" si="5"/>
        <v>0</v>
      </c>
      <c r="F95" s="32">
        <v>25</v>
      </c>
      <c r="G95" s="32">
        <f t="shared" si="6"/>
        <v>25</v>
      </c>
      <c r="H95" s="99"/>
    </row>
    <row r="96" spans="1:8" s="18" customFormat="1" ht="18" customHeight="1" x14ac:dyDescent="0.25">
      <c r="A96" s="33">
        <f>IF(C96=0,"",1+MAX(A$13:A95))</f>
        <v>82</v>
      </c>
      <c r="B96" s="34" t="s">
        <v>115</v>
      </c>
      <c r="C96" s="80">
        <v>1</v>
      </c>
      <c r="D96" s="35" t="s">
        <v>210</v>
      </c>
      <c r="E96" s="32">
        <f t="shared" si="5"/>
        <v>0</v>
      </c>
      <c r="F96" s="32">
        <v>45</v>
      </c>
      <c r="G96" s="32">
        <f t="shared" si="6"/>
        <v>45</v>
      </c>
      <c r="H96" s="99"/>
    </row>
    <row r="97" spans="1:8" s="18" customFormat="1" ht="18" customHeight="1" x14ac:dyDescent="0.25">
      <c r="A97" s="33">
        <f>IF(C97=0,"",1+MAX(A$13:A96))</f>
        <v>83</v>
      </c>
      <c r="B97" s="34" t="s">
        <v>116</v>
      </c>
      <c r="C97" s="80">
        <v>1</v>
      </c>
      <c r="D97" s="35" t="s">
        <v>210</v>
      </c>
      <c r="E97" s="32">
        <f t="shared" si="5"/>
        <v>0</v>
      </c>
      <c r="F97" s="32">
        <v>55</v>
      </c>
      <c r="G97" s="32">
        <f t="shared" si="6"/>
        <v>55</v>
      </c>
      <c r="H97" s="99"/>
    </row>
    <row r="98" spans="1:8" s="18" customFormat="1" ht="18" customHeight="1" x14ac:dyDescent="0.25">
      <c r="A98" s="33">
        <f>IF(C98=0,"",1+MAX(A$13:A97))</f>
        <v>84</v>
      </c>
      <c r="B98" s="34" t="s">
        <v>117</v>
      </c>
      <c r="C98" s="80">
        <v>1</v>
      </c>
      <c r="D98" s="35" t="s">
        <v>210</v>
      </c>
      <c r="E98" s="32">
        <f t="shared" si="5"/>
        <v>0</v>
      </c>
      <c r="F98" s="32">
        <v>100</v>
      </c>
      <c r="G98" s="32">
        <f t="shared" si="6"/>
        <v>100</v>
      </c>
      <c r="H98" s="99"/>
    </row>
    <row r="99" spans="1:8" s="18" customFormat="1" ht="18" customHeight="1" x14ac:dyDescent="0.25">
      <c r="A99" s="33">
        <f>IF(C99=0,"",1+MAX(A$13:A98))</f>
        <v>85</v>
      </c>
      <c r="B99" s="34" t="s">
        <v>118</v>
      </c>
      <c r="C99" s="80">
        <v>8</v>
      </c>
      <c r="D99" s="35" t="s">
        <v>210</v>
      </c>
      <c r="E99" s="32">
        <f t="shared" si="5"/>
        <v>0</v>
      </c>
      <c r="F99" s="32">
        <v>50</v>
      </c>
      <c r="G99" s="32">
        <f t="shared" si="6"/>
        <v>400</v>
      </c>
      <c r="H99" s="99"/>
    </row>
    <row r="100" spans="1:8" s="18" customFormat="1" ht="18" customHeight="1" x14ac:dyDescent="0.25">
      <c r="A100" s="33">
        <f>IF(C100=0,"",1+MAX(A$13:A99))</f>
        <v>86</v>
      </c>
      <c r="B100" s="34" t="s">
        <v>119</v>
      </c>
      <c r="C100" s="80">
        <v>24</v>
      </c>
      <c r="D100" s="35" t="s">
        <v>210</v>
      </c>
      <c r="E100" s="32">
        <f t="shared" si="5"/>
        <v>0</v>
      </c>
      <c r="F100" s="32">
        <v>50</v>
      </c>
      <c r="G100" s="32">
        <f t="shared" si="6"/>
        <v>1200</v>
      </c>
      <c r="H100" s="99"/>
    </row>
    <row r="101" spans="1:8" s="18" customFormat="1" ht="18" customHeight="1" x14ac:dyDescent="0.25">
      <c r="A101" s="33">
        <f>IF(C101=0,"",1+MAX(A$13:A100))</f>
        <v>87</v>
      </c>
      <c r="B101" s="34" t="s">
        <v>120</v>
      </c>
      <c r="C101" s="80">
        <v>12</v>
      </c>
      <c r="D101" s="35" t="s">
        <v>210</v>
      </c>
      <c r="E101" s="32">
        <f t="shared" si="5"/>
        <v>0</v>
      </c>
      <c r="F101" s="32">
        <v>75</v>
      </c>
      <c r="G101" s="32">
        <f t="shared" si="6"/>
        <v>900</v>
      </c>
      <c r="H101" s="99"/>
    </row>
    <row r="102" spans="1:8" s="18" customFormat="1" ht="18" customHeight="1" x14ac:dyDescent="0.25">
      <c r="A102" s="33">
        <f>IF(C102=0,"",1+MAX(A$13:A101))</f>
        <v>88</v>
      </c>
      <c r="B102" s="34" t="s">
        <v>121</v>
      </c>
      <c r="C102" s="80">
        <v>6</v>
      </c>
      <c r="D102" s="35" t="s">
        <v>210</v>
      </c>
      <c r="E102" s="32">
        <f t="shared" si="5"/>
        <v>0</v>
      </c>
      <c r="F102" s="32">
        <v>75</v>
      </c>
      <c r="G102" s="32">
        <f t="shared" si="6"/>
        <v>450</v>
      </c>
      <c r="H102" s="99"/>
    </row>
    <row r="103" spans="1:8" s="18" customFormat="1" ht="18" customHeight="1" x14ac:dyDescent="0.25">
      <c r="A103" s="33">
        <f>IF(C103=0,"",1+MAX(A$13:A102))</f>
        <v>89</v>
      </c>
      <c r="B103" s="34" t="s">
        <v>122</v>
      </c>
      <c r="C103" s="80">
        <v>4</v>
      </c>
      <c r="D103" s="35" t="s">
        <v>210</v>
      </c>
      <c r="E103" s="32">
        <f t="shared" si="5"/>
        <v>0</v>
      </c>
      <c r="F103" s="32">
        <v>25</v>
      </c>
      <c r="G103" s="32">
        <f t="shared" si="6"/>
        <v>100</v>
      </c>
      <c r="H103" s="99"/>
    </row>
    <row r="104" spans="1:8" s="18" customFormat="1" ht="18" customHeight="1" x14ac:dyDescent="0.25">
      <c r="A104" s="33">
        <f>IF(C104=0,"",1+MAX(A$13:A103))</f>
        <v>90</v>
      </c>
      <c r="B104" s="34" t="s">
        <v>123</v>
      </c>
      <c r="C104" s="80">
        <v>4</v>
      </c>
      <c r="D104" s="35" t="s">
        <v>210</v>
      </c>
      <c r="E104" s="32">
        <f t="shared" si="5"/>
        <v>0</v>
      </c>
      <c r="F104" s="32">
        <v>50</v>
      </c>
      <c r="G104" s="32">
        <f t="shared" si="6"/>
        <v>200</v>
      </c>
      <c r="H104" s="99"/>
    </row>
    <row r="105" spans="1:8" s="18" customFormat="1" ht="18" customHeight="1" x14ac:dyDescent="0.25">
      <c r="A105" s="33">
        <f>IF(C105=0,"",1+MAX(A$13:A104))</f>
        <v>91</v>
      </c>
      <c r="B105" s="34" t="s">
        <v>124</v>
      </c>
      <c r="C105" s="80">
        <v>12</v>
      </c>
      <c r="D105" s="35" t="s">
        <v>210</v>
      </c>
      <c r="E105" s="32">
        <f t="shared" si="5"/>
        <v>0</v>
      </c>
      <c r="F105" s="32">
        <v>75</v>
      </c>
      <c r="G105" s="32">
        <f t="shared" si="6"/>
        <v>900</v>
      </c>
      <c r="H105" s="99"/>
    </row>
    <row r="106" spans="1:8" s="18" customFormat="1" ht="18" customHeight="1" x14ac:dyDescent="0.25">
      <c r="A106" s="33">
        <f>IF(C106=0,"",1+MAX(A$13:A105))</f>
        <v>92</v>
      </c>
      <c r="B106" s="34" t="s">
        <v>125</v>
      </c>
      <c r="C106" s="80">
        <v>7</v>
      </c>
      <c r="D106" s="35" t="s">
        <v>210</v>
      </c>
      <c r="E106" s="32">
        <f t="shared" si="5"/>
        <v>0</v>
      </c>
      <c r="F106" s="32">
        <v>55</v>
      </c>
      <c r="G106" s="32">
        <f t="shared" si="6"/>
        <v>385</v>
      </c>
      <c r="H106" s="99"/>
    </row>
    <row r="107" spans="1:8" s="18" customFormat="1" ht="18" customHeight="1" x14ac:dyDescent="0.25">
      <c r="A107" s="33">
        <f>IF(C107=0,"",1+MAX(A$13:A106))</f>
        <v>93</v>
      </c>
      <c r="B107" s="34" t="s">
        <v>126</v>
      </c>
      <c r="C107" s="80">
        <v>4</v>
      </c>
      <c r="D107" s="35" t="s">
        <v>210</v>
      </c>
      <c r="E107" s="32">
        <f t="shared" si="5"/>
        <v>0</v>
      </c>
      <c r="F107" s="32">
        <v>45</v>
      </c>
      <c r="G107" s="32">
        <f t="shared" si="6"/>
        <v>180</v>
      </c>
      <c r="H107" s="99"/>
    </row>
    <row r="108" spans="1:8" s="18" customFormat="1" ht="18" customHeight="1" x14ac:dyDescent="0.25">
      <c r="A108" s="33">
        <f>IF(C108=0,"",1+MAX(A$13:A107))</f>
        <v>94</v>
      </c>
      <c r="B108" s="34" t="s">
        <v>127</v>
      </c>
      <c r="C108" s="80">
        <v>1</v>
      </c>
      <c r="D108" s="35" t="s">
        <v>210</v>
      </c>
      <c r="E108" s="32">
        <f t="shared" si="5"/>
        <v>0</v>
      </c>
      <c r="F108" s="32">
        <v>45</v>
      </c>
      <c r="G108" s="32">
        <f t="shared" si="6"/>
        <v>45</v>
      </c>
      <c r="H108" s="99"/>
    </row>
    <row r="109" spans="1:8" s="18" customFormat="1" ht="18" customHeight="1" x14ac:dyDescent="0.25">
      <c r="A109" s="33">
        <f>IF(C109=0,"",1+MAX(A$13:A108))</f>
        <v>95</v>
      </c>
      <c r="B109" s="34" t="s">
        <v>128</v>
      </c>
      <c r="C109" s="80">
        <v>2</v>
      </c>
      <c r="D109" s="35" t="s">
        <v>210</v>
      </c>
      <c r="E109" s="32">
        <f t="shared" si="5"/>
        <v>0</v>
      </c>
      <c r="F109" s="32">
        <v>75</v>
      </c>
      <c r="G109" s="32">
        <f t="shared" si="6"/>
        <v>150</v>
      </c>
      <c r="H109" s="99"/>
    </row>
    <row r="110" spans="1:8" s="18" customFormat="1" ht="18" customHeight="1" x14ac:dyDescent="0.25">
      <c r="A110" s="33">
        <f>IF(C110=0,"",1+MAX(A$13:A109))</f>
        <v>96</v>
      </c>
      <c r="B110" s="34" t="s">
        <v>129</v>
      </c>
      <c r="C110" s="80">
        <v>2</v>
      </c>
      <c r="D110" s="35" t="s">
        <v>210</v>
      </c>
      <c r="E110" s="32">
        <f t="shared" si="5"/>
        <v>0</v>
      </c>
      <c r="F110" s="32">
        <v>50</v>
      </c>
      <c r="G110" s="32">
        <f t="shared" si="6"/>
        <v>100</v>
      </c>
      <c r="H110" s="99"/>
    </row>
    <row r="111" spans="1:8" s="18" customFormat="1" ht="18" customHeight="1" x14ac:dyDescent="0.25">
      <c r="A111" s="33">
        <f>IF(C111=0,"",1+MAX(A$13:A110))</f>
        <v>97</v>
      </c>
      <c r="B111" s="34" t="s">
        <v>130</v>
      </c>
      <c r="C111" s="80">
        <v>1</v>
      </c>
      <c r="D111" s="35" t="s">
        <v>210</v>
      </c>
      <c r="E111" s="32">
        <f t="shared" si="5"/>
        <v>0</v>
      </c>
      <c r="F111" s="32">
        <v>50</v>
      </c>
      <c r="G111" s="32">
        <f t="shared" si="6"/>
        <v>50</v>
      </c>
      <c r="H111" s="99"/>
    </row>
    <row r="112" spans="1:8" s="18" customFormat="1" ht="18" customHeight="1" x14ac:dyDescent="0.25">
      <c r="A112" s="33">
        <f>IF(C112=0,"",1+MAX(A$13:A111))</f>
        <v>98</v>
      </c>
      <c r="B112" s="34" t="s">
        <v>131</v>
      </c>
      <c r="C112" s="80">
        <v>1</v>
      </c>
      <c r="D112" s="35" t="s">
        <v>210</v>
      </c>
      <c r="E112" s="32">
        <f t="shared" si="5"/>
        <v>0</v>
      </c>
      <c r="F112" s="32">
        <v>450</v>
      </c>
      <c r="G112" s="32">
        <f t="shared" si="6"/>
        <v>450</v>
      </c>
      <c r="H112" s="99"/>
    </row>
    <row r="113" spans="1:8" s="18" customFormat="1" ht="18" customHeight="1" x14ac:dyDescent="0.25">
      <c r="A113" s="33">
        <f>IF(C113=0,"",1+MAX(A$13:A112))</f>
        <v>99</v>
      </c>
      <c r="B113" s="34" t="s">
        <v>132</v>
      </c>
      <c r="C113" s="80">
        <v>2</v>
      </c>
      <c r="D113" s="35" t="s">
        <v>210</v>
      </c>
      <c r="E113" s="32">
        <f t="shared" si="5"/>
        <v>0</v>
      </c>
      <c r="F113" s="32">
        <v>200</v>
      </c>
      <c r="G113" s="32">
        <f t="shared" si="6"/>
        <v>400</v>
      </c>
      <c r="H113" s="99"/>
    </row>
    <row r="114" spans="1:8" s="18" customFormat="1" ht="18" customHeight="1" x14ac:dyDescent="0.25">
      <c r="A114" s="33">
        <f>IF(C114=0,"",1+MAX(A$13:A113))</f>
        <v>100</v>
      </c>
      <c r="B114" s="34" t="s">
        <v>133</v>
      </c>
      <c r="C114" s="80">
        <v>22</v>
      </c>
      <c r="D114" s="35" t="s">
        <v>210</v>
      </c>
      <c r="E114" s="32">
        <f t="shared" si="5"/>
        <v>0</v>
      </c>
      <c r="F114" s="32">
        <v>200</v>
      </c>
      <c r="G114" s="32">
        <f t="shared" si="6"/>
        <v>4400</v>
      </c>
      <c r="H114" s="99"/>
    </row>
    <row r="115" spans="1:8" s="18" customFormat="1" ht="18" customHeight="1" x14ac:dyDescent="0.25">
      <c r="A115" s="33">
        <f>IF(C115=0,"",1+MAX(A$13:A114))</f>
        <v>101</v>
      </c>
      <c r="B115" s="34" t="s">
        <v>134</v>
      </c>
      <c r="C115" s="80">
        <v>6</v>
      </c>
      <c r="D115" s="35" t="s">
        <v>210</v>
      </c>
      <c r="E115" s="32">
        <f t="shared" si="5"/>
        <v>0</v>
      </c>
      <c r="F115" s="32">
        <v>55</v>
      </c>
      <c r="G115" s="32">
        <f t="shared" si="6"/>
        <v>330</v>
      </c>
      <c r="H115" s="99"/>
    </row>
    <row r="116" spans="1:8" s="18" customFormat="1" ht="18" customHeight="1" x14ac:dyDescent="0.25">
      <c r="A116" s="33">
        <f>IF(C116=0,"",1+MAX(A$13:A115))</f>
        <v>102</v>
      </c>
      <c r="B116" s="34" t="s">
        <v>135</v>
      </c>
      <c r="C116" s="80">
        <v>1</v>
      </c>
      <c r="D116" s="35" t="s">
        <v>210</v>
      </c>
      <c r="E116" s="32">
        <f t="shared" si="5"/>
        <v>0</v>
      </c>
      <c r="F116" s="32">
        <v>45</v>
      </c>
      <c r="G116" s="32">
        <f t="shared" si="6"/>
        <v>45</v>
      </c>
      <c r="H116" s="99"/>
    </row>
    <row r="117" spans="1:8" s="18" customFormat="1" ht="18" customHeight="1" x14ac:dyDescent="0.25">
      <c r="A117" s="33">
        <f>IF(C117=0,"",1+MAX(A$13:A116))</f>
        <v>103</v>
      </c>
      <c r="B117" s="34" t="s">
        <v>136</v>
      </c>
      <c r="C117" s="80">
        <v>3</v>
      </c>
      <c r="D117" s="35" t="s">
        <v>210</v>
      </c>
      <c r="E117" s="32">
        <f t="shared" si="5"/>
        <v>0</v>
      </c>
      <c r="F117" s="32">
        <v>55</v>
      </c>
      <c r="G117" s="32">
        <f t="shared" si="6"/>
        <v>165</v>
      </c>
      <c r="H117" s="99"/>
    </row>
    <row r="118" spans="1:8" s="18" customFormat="1" ht="18" customHeight="1" x14ac:dyDescent="0.25">
      <c r="A118" s="33">
        <f>IF(C118=0,"",1+MAX(A$13:A117))</f>
        <v>104</v>
      </c>
      <c r="B118" s="34" t="s">
        <v>137</v>
      </c>
      <c r="C118" s="80">
        <v>1</v>
      </c>
      <c r="D118" s="35" t="s">
        <v>210</v>
      </c>
      <c r="E118" s="32">
        <f t="shared" si="5"/>
        <v>0</v>
      </c>
      <c r="F118" s="32">
        <v>55</v>
      </c>
      <c r="G118" s="32">
        <f t="shared" si="6"/>
        <v>55</v>
      </c>
      <c r="H118" s="99"/>
    </row>
    <row r="119" spans="1:8" s="18" customFormat="1" ht="18" customHeight="1" x14ac:dyDescent="0.25">
      <c r="A119" s="33">
        <f>IF(C119=0,"",1+MAX(A$13:A118))</f>
        <v>105</v>
      </c>
      <c r="B119" s="34" t="s">
        <v>138</v>
      </c>
      <c r="C119" s="80">
        <v>1</v>
      </c>
      <c r="D119" s="35" t="s">
        <v>210</v>
      </c>
      <c r="E119" s="32">
        <f t="shared" si="5"/>
        <v>0</v>
      </c>
      <c r="F119" s="32">
        <v>50</v>
      </c>
      <c r="G119" s="32">
        <f t="shared" si="6"/>
        <v>50</v>
      </c>
      <c r="H119" s="99"/>
    </row>
    <row r="120" spans="1:8" s="18" customFormat="1" ht="18" customHeight="1" x14ac:dyDescent="0.25">
      <c r="A120" s="33">
        <f>IF(C120=0,"",1+MAX(A$13:A119))</f>
        <v>106</v>
      </c>
      <c r="B120" s="34" t="s">
        <v>139</v>
      </c>
      <c r="C120" s="80">
        <v>6</v>
      </c>
      <c r="D120" s="35" t="s">
        <v>210</v>
      </c>
      <c r="E120" s="32">
        <f t="shared" si="5"/>
        <v>0</v>
      </c>
      <c r="F120" s="32">
        <v>65</v>
      </c>
      <c r="G120" s="32">
        <f t="shared" si="6"/>
        <v>390</v>
      </c>
      <c r="H120" s="99"/>
    </row>
    <row r="121" spans="1:8" s="18" customFormat="1" ht="18" customHeight="1" x14ac:dyDescent="0.25">
      <c r="A121" s="33">
        <f>IF(C121=0,"",1+MAX(A$13:A120))</f>
        <v>107</v>
      </c>
      <c r="B121" s="34" t="s">
        <v>140</v>
      </c>
      <c r="C121" s="80">
        <v>21</v>
      </c>
      <c r="D121" s="35" t="s">
        <v>210</v>
      </c>
      <c r="E121" s="32">
        <f t="shared" si="5"/>
        <v>0</v>
      </c>
      <c r="F121" s="32">
        <v>55</v>
      </c>
      <c r="G121" s="32">
        <f t="shared" si="6"/>
        <v>1155</v>
      </c>
      <c r="H121" s="99"/>
    </row>
    <row r="122" spans="1:8" s="18" customFormat="1" ht="18" customHeight="1" x14ac:dyDescent="0.25">
      <c r="A122" s="33">
        <f>IF(C122=0,"",1+MAX(A$13:A121))</f>
        <v>108</v>
      </c>
      <c r="B122" s="34" t="s">
        <v>141</v>
      </c>
      <c r="C122" s="80">
        <v>13</v>
      </c>
      <c r="D122" s="35" t="s">
        <v>210</v>
      </c>
      <c r="E122" s="32">
        <f t="shared" si="5"/>
        <v>0</v>
      </c>
      <c r="F122" s="32">
        <v>45</v>
      </c>
      <c r="G122" s="32">
        <f t="shared" si="6"/>
        <v>585</v>
      </c>
      <c r="H122" s="99"/>
    </row>
    <row r="123" spans="1:8" s="18" customFormat="1" ht="18" customHeight="1" x14ac:dyDescent="0.25">
      <c r="A123" s="33">
        <f>IF(C123=0,"",1+MAX(A$13:A122))</f>
        <v>109</v>
      </c>
      <c r="B123" s="34" t="s">
        <v>142</v>
      </c>
      <c r="C123" s="80">
        <v>39</v>
      </c>
      <c r="D123" s="35" t="s">
        <v>210</v>
      </c>
      <c r="E123" s="32">
        <f t="shared" si="5"/>
        <v>0</v>
      </c>
      <c r="F123" s="32">
        <v>45</v>
      </c>
      <c r="G123" s="32">
        <f t="shared" si="6"/>
        <v>1755</v>
      </c>
      <c r="H123" s="99"/>
    </row>
    <row r="124" spans="1:8" s="18" customFormat="1" ht="18" customHeight="1" x14ac:dyDescent="0.25">
      <c r="A124" s="33">
        <f>IF(C124=0,"",1+MAX(A$13:A123))</f>
        <v>110</v>
      </c>
      <c r="B124" s="34" t="s">
        <v>143</v>
      </c>
      <c r="C124" s="80">
        <v>2</v>
      </c>
      <c r="D124" s="35" t="s">
        <v>210</v>
      </c>
      <c r="E124" s="32">
        <f t="shared" si="5"/>
        <v>0</v>
      </c>
      <c r="F124" s="32">
        <v>45</v>
      </c>
      <c r="G124" s="32">
        <f t="shared" si="6"/>
        <v>90</v>
      </c>
      <c r="H124" s="99"/>
    </row>
    <row r="125" spans="1:8" s="18" customFormat="1" ht="18" customHeight="1" x14ac:dyDescent="0.25">
      <c r="A125" s="33">
        <f>IF(C125=0,"",1+MAX(A$13:A124))</f>
        <v>111</v>
      </c>
      <c r="B125" s="34" t="s">
        <v>144</v>
      </c>
      <c r="C125" s="80">
        <v>15</v>
      </c>
      <c r="D125" s="35" t="s">
        <v>210</v>
      </c>
      <c r="E125" s="32">
        <f t="shared" si="5"/>
        <v>0</v>
      </c>
      <c r="F125" s="32">
        <v>90</v>
      </c>
      <c r="G125" s="32">
        <f t="shared" si="6"/>
        <v>1350</v>
      </c>
      <c r="H125" s="99"/>
    </row>
    <row r="126" spans="1:8" s="18" customFormat="1" ht="18" customHeight="1" x14ac:dyDescent="0.25">
      <c r="A126" s="33">
        <f>IF(C126=0,"",1+MAX(A$13:A125))</f>
        <v>112</v>
      </c>
      <c r="B126" s="34" t="s">
        <v>145</v>
      </c>
      <c r="C126" s="80">
        <v>1</v>
      </c>
      <c r="D126" s="35" t="s">
        <v>210</v>
      </c>
      <c r="E126" s="32">
        <f t="shared" si="5"/>
        <v>0</v>
      </c>
      <c r="F126" s="32">
        <v>100</v>
      </c>
      <c r="G126" s="32">
        <f t="shared" si="6"/>
        <v>100</v>
      </c>
      <c r="H126" s="99"/>
    </row>
    <row r="127" spans="1:8" s="18" customFormat="1" ht="18" customHeight="1" x14ac:dyDescent="0.25">
      <c r="A127" s="33">
        <f>IF(C127=0,"",1+MAX(A$13:A126))</f>
        <v>113</v>
      </c>
      <c r="B127" s="34" t="s">
        <v>146</v>
      </c>
      <c r="C127" s="80">
        <v>6</v>
      </c>
      <c r="D127" s="35" t="s">
        <v>210</v>
      </c>
      <c r="E127" s="32">
        <f t="shared" si="5"/>
        <v>0</v>
      </c>
      <c r="F127" s="32">
        <v>55</v>
      </c>
      <c r="G127" s="32">
        <f t="shared" si="6"/>
        <v>330</v>
      </c>
      <c r="H127" s="99"/>
    </row>
    <row r="128" spans="1:8" s="18" customFormat="1" ht="18" customHeight="1" x14ac:dyDescent="0.25">
      <c r="A128" s="33">
        <f>IF(C128=0,"",1+MAX(A$13:A127))</f>
        <v>114</v>
      </c>
      <c r="B128" s="34" t="s">
        <v>147</v>
      </c>
      <c r="C128" s="80">
        <v>10</v>
      </c>
      <c r="D128" s="35" t="s">
        <v>210</v>
      </c>
      <c r="E128" s="32">
        <f t="shared" si="5"/>
        <v>0</v>
      </c>
      <c r="F128" s="32">
        <v>90</v>
      </c>
      <c r="G128" s="32">
        <f t="shared" si="6"/>
        <v>900</v>
      </c>
      <c r="H128" s="99"/>
    </row>
    <row r="129" spans="1:8" s="18" customFormat="1" ht="18" customHeight="1" x14ac:dyDescent="0.25">
      <c r="A129" s="33">
        <f>IF(C129=0,"",1+MAX(A$13:A128))</f>
        <v>115</v>
      </c>
      <c r="B129" s="34" t="s">
        <v>148</v>
      </c>
      <c r="C129" s="80">
        <v>3</v>
      </c>
      <c r="D129" s="35" t="s">
        <v>210</v>
      </c>
      <c r="E129" s="32">
        <f t="shared" si="5"/>
        <v>0</v>
      </c>
      <c r="F129" s="32">
        <v>55</v>
      </c>
      <c r="G129" s="32">
        <f t="shared" si="6"/>
        <v>165</v>
      </c>
      <c r="H129" s="99"/>
    </row>
    <row r="130" spans="1:8" s="18" customFormat="1" ht="18" customHeight="1" x14ac:dyDescent="0.25">
      <c r="A130" s="33">
        <f>IF(C130=0,"",1+MAX(A$13:A129))</f>
        <v>116</v>
      </c>
      <c r="B130" s="34" t="s">
        <v>149</v>
      </c>
      <c r="C130" s="80">
        <v>30</v>
      </c>
      <c r="D130" s="35" t="s">
        <v>210</v>
      </c>
      <c r="E130" s="32">
        <f t="shared" si="5"/>
        <v>0</v>
      </c>
      <c r="F130" s="32">
        <v>55</v>
      </c>
      <c r="G130" s="32">
        <f t="shared" si="6"/>
        <v>1650</v>
      </c>
      <c r="H130" s="99"/>
    </row>
    <row r="131" spans="1:8" s="18" customFormat="1" ht="18" customHeight="1" x14ac:dyDescent="0.25">
      <c r="A131" s="33">
        <f>IF(C131=0,"",1+MAX(A$13:A130))</f>
        <v>117</v>
      </c>
      <c r="B131" s="34" t="s">
        <v>150</v>
      </c>
      <c r="C131" s="80">
        <v>2</v>
      </c>
      <c r="D131" s="35" t="s">
        <v>210</v>
      </c>
      <c r="E131" s="32">
        <f t="shared" si="5"/>
        <v>0</v>
      </c>
      <c r="F131" s="32">
        <v>75</v>
      </c>
      <c r="G131" s="32">
        <f t="shared" si="6"/>
        <v>150</v>
      </c>
      <c r="H131" s="99"/>
    </row>
    <row r="132" spans="1:8" s="18" customFormat="1" ht="18" customHeight="1" x14ac:dyDescent="0.25">
      <c r="A132" s="33">
        <f>IF(C132=0,"",1+MAX(A$13:A131))</f>
        <v>118</v>
      </c>
      <c r="B132" s="34" t="s">
        <v>151</v>
      </c>
      <c r="C132" s="80">
        <v>108</v>
      </c>
      <c r="D132" s="35" t="s">
        <v>210</v>
      </c>
      <c r="E132" s="32">
        <f t="shared" si="5"/>
        <v>0</v>
      </c>
      <c r="F132" s="32">
        <v>55</v>
      </c>
      <c r="G132" s="32">
        <f t="shared" si="6"/>
        <v>5940</v>
      </c>
      <c r="H132" s="99"/>
    </row>
    <row r="133" spans="1:8" s="18" customFormat="1" ht="18" customHeight="1" x14ac:dyDescent="0.25">
      <c r="A133" s="33">
        <f>IF(C133=0,"",1+MAX(A$13:A132))</f>
        <v>119</v>
      </c>
      <c r="B133" s="34" t="s">
        <v>152</v>
      </c>
      <c r="C133" s="80">
        <v>15</v>
      </c>
      <c r="D133" s="35" t="s">
        <v>210</v>
      </c>
      <c r="E133" s="32">
        <f t="shared" si="5"/>
        <v>0</v>
      </c>
      <c r="F133" s="32">
        <v>55</v>
      </c>
      <c r="G133" s="32">
        <f t="shared" si="6"/>
        <v>825</v>
      </c>
      <c r="H133" s="99"/>
    </row>
    <row r="134" spans="1:8" s="18" customFormat="1" ht="18" customHeight="1" x14ac:dyDescent="0.25">
      <c r="A134" s="33">
        <f>IF(C134=0,"",1+MAX(A$13:A133))</f>
        <v>120</v>
      </c>
      <c r="B134" s="34" t="s">
        <v>153</v>
      </c>
      <c r="C134" s="80">
        <v>69</v>
      </c>
      <c r="D134" s="35" t="s">
        <v>210</v>
      </c>
      <c r="E134" s="32">
        <f t="shared" si="5"/>
        <v>0</v>
      </c>
      <c r="F134" s="32">
        <v>55</v>
      </c>
      <c r="G134" s="32">
        <f t="shared" si="6"/>
        <v>3795</v>
      </c>
      <c r="H134" s="99"/>
    </row>
    <row r="135" spans="1:8" s="18" customFormat="1" ht="18" customHeight="1" x14ac:dyDescent="0.25">
      <c r="A135" s="33">
        <f>IF(C135=0,"",1+MAX(A$13:A134))</f>
        <v>121</v>
      </c>
      <c r="B135" s="34" t="s">
        <v>154</v>
      </c>
      <c r="C135" s="80">
        <v>41</v>
      </c>
      <c r="D135" s="35" t="s">
        <v>210</v>
      </c>
      <c r="E135" s="32">
        <f t="shared" si="5"/>
        <v>0</v>
      </c>
      <c r="F135" s="32">
        <v>55</v>
      </c>
      <c r="G135" s="32">
        <f t="shared" si="6"/>
        <v>2255</v>
      </c>
      <c r="H135" s="99"/>
    </row>
    <row r="136" spans="1:8" s="18" customFormat="1" ht="18" customHeight="1" x14ac:dyDescent="0.25">
      <c r="A136" s="33">
        <f>IF(C136=0,"",1+MAX(A$13:A135))</f>
        <v>122</v>
      </c>
      <c r="B136" s="34" t="s">
        <v>155</v>
      </c>
      <c r="C136" s="80">
        <v>32</v>
      </c>
      <c r="D136" s="35" t="s">
        <v>210</v>
      </c>
      <c r="E136" s="32">
        <f t="shared" si="5"/>
        <v>0</v>
      </c>
      <c r="F136" s="32">
        <v>55</v>
      </c>
      <c r="G136" s="32">
        <f t="shared" si="6"/>
        <v>1760</v>
      </c>
      <c r="H136" s="99"/>
    </row>
    <row r="137" spans="1:8" s="18" customFormat="1" ht="18" customHeight="1" x14ac:dyDescent="0.25">
      <c r="A137" s="33">
        <f>IF(C137=0,"",1+MAX(A$13:A136))</f>
        <v>123</v>
      </c>
      <c r="B137" s="34" t="s">
        <v>156</v>
      </c>
      <c r="C137" s="80">
        <v>47</v>
      </c>
      <c r="D137" s="35" t="s">
        <v>210</v>
      </c>
      <c r="E137" s="32">
        <f t="shared" si="5"/>
        <v>0</v>
      </c>
      <c r="F137" s="32">
        <v>55</v>
      </c>
      <c r="G137" s="32">
        <f t="shared" si="6"/>
        <v>2585</v>
      </c>
      <c r="H137" s="99"/>
    </row>
    <row r="138" spans="1:8" s="18" customFormat="1" ht="18" customHeight="1" x14ac:dyDescent="0.25">
      <c r="A138" s="33">
        <f>IF(C138=0,"",1+MAX(A$13:A137))</f>
        <v>124</v>
      </c>
      <c r="B138" s="34" t="s">
        <v>157</v>
      </c>
      <c r="C138" s="80">
        <v>2</v>
      </c>
      <c r="D138" s="35" t="s">
        <v>210</v>
      </c>
      <c r="E138" s="32">
        <f t="shared" si="5"/>
        <v>0</v>
      </c>
      <c r="F138" s="32">
        <v>25</v>
      </c>
      <c r="G138" s="32">
        <f t="shared" si="6"/>
        <v>50</v>
      </c>
      <c r="H138" s="99"/>
    </row>
    <row r="139" spans="1:8" s="18" customFormat="1" ht="18" customHeight="1" x14ac:dyDescent="0.25">
      <c r="A139" s="33">
        <f>IF(C139=0,"",1+MAX(A$13:A138))</f>
        <v>125</v>
      </c>
      <c r="B139" s="34" t="s">
        <v>158</v>
      </c>
      <c r="C139" s="80">
        <v>2</v>
      </c>
      <c r="D139" s="35" t="s">
        <v>210</v>
      </c>
      <c r="E139" s="32">
        <f t="shared" si="5"/>
        <v>0</v>
      </c>
      <c r="F139" s="32">
        <v>50</v>
      </c>
      <c r="G139" s="32">
        <f t="shared" si="6"/>
        <v>100</v>
      </c>
      <c r="H139" s="99"/>
    </row>
    <row r="140" spans="1:8" s="18" customFormat="1" ht="18" customHeight="1" x14ac:dyDescent="0.25">
      <c r="A140" s="33">
        <f>IF(C140=0,"",1+MAX(A$13:A139))</f>
        <v>126</v>
      </c>
      <c r="B140" s="34" t="s">
        <v>159</v>
      </c>
      <c r="C140" s="80">
        <v>5</v>
      </c>
      <c r="D140" s="35" t="s">
        <v>210</v>
      </c>
      <c r="E140" s="32">
        <f t="shared" si="5"/>
        <v>0</v>
      </c>
      <c r="F140" s="32">
        <v>200</v>
      </c>
      <c r="G140" s="32">
        <f t="shared" si="6"/>
        <v>1000</v>
      </c>
      <c r="H140" s="99"/>
    </row>
    <row r="141" spans="1:8" s="18" customFormat="1" ht="18" customHeight="1" x14ac:dyDescent="0.25">
      <c r="A141" s="33">
        <f>IF(C141=0,"",1+MAX(A$13:A140))</f>
        <v>127</v>
      </c>
      <c r="B141" s="34" t="s">
        <v>160</v>
      </c>
      <c r="C141" s="80">
        <v>7</v>
      </c>
      <c r="D141" s="35" t="s">
        <v>210</v>
      </c>
      <c r="E141" s="32">
        <f t="shared" si="5"/>
        <v>0</v>
      </c>
      <c r="F141" s="32">
        <v>55</v>
      </c>
      <c r="G141" s="32">
        <f t="shared" si="6"/>
        <v>385</v>
      </c>
      <c r="H141" s="99"/>
    </row>
    <row r="142" spans="1:8" s="18" customFormat="1" ht="18" customHeight="1" x14ac:dyDescent="0.25">
      <c r="A142" s="33">
        <f>IF(C142=0,"",1+MAX(A$13:A141))</f>
        <v>128</v>
      </c>
      <c r="B142" s="34" t="s">
        <v>161</v>
      </c>
      <c r="C142" s="80">
        <v>2</v>
      </c>
      <c r="D142" s="35" t="s">
        <v>210</v>
      </c>
      <c r="E142" s="32">
        <f t="shared" si="5"/>
        <v>0</v>
      </c>
      <c r="F142" s="32">
        <v>55</v>
      </c>
      <c r="G142" s="32">
        <f t="shared" si="6"/>
        <v>110</v>
      </c>
      <c r="H142" s="99"/>
    </row>
    <row r="143" spans="1:8" s="18" customFormat="1" ht="18" customHeight="1" x14ac:dyDescent="0.25">
      <c r="A143" s="33">
        <f>IF(C143=0,"",1+MAX(A$13:A142))</f>
        <v>129</v>
      </c>
      <c r="B143" s="34" t="s">
        <v>162</v>
      </c>
      <c r="C143" s="80">
        <v>9</v>
      </c>
      <c r="D143" s="35" t="s">
        <v>210</v>
      </c>
      <c r="E143" s="32">
        <f t="shared" si="5"/>
        <v>0</v>
      </c>
      <c r="F143" s="32">
        <v>55</v>
      </c>
      <c r="G143" s="32">
        <f t="shared" si="6"/>
        <v>495</v>
      </c>
      <c r="H143" s="99"/>
    </row>
    <row r="144" spans="1:8" s="18" customFormat="1" ht="18" customHeight="1" x14ac:dyDescent="0.25">
      <c r="A144" s="33">
        <f>IF(C144=0,"",1+MAX(A$13:A143))</f>
        <v>130</v>
      </c>
      <c r="B144" s="34" t="s">
        <v>152</v>
      </c>
      <c r="C144" s="80">
        <v>8</v>
      </c>
      <c r="D144" s="35" t="s">
        <v>210</v>
      </c>
      <c r="E144" s="32">
        <f t="shared" si="5"/>
        <v>0</v>
      </c>
      <c r="F144" s="32">
        <v>55</v>
      </c>
      <c r="G144" s="32">
        <f t="shared" si="6"/>
        <v>440</v>
      </c>
      <c r="H144" s="99"/>
    </row>
    <row r="145" spans="1:8" s="18" customFormat="1" ht="18" customHeight="1" x14ac:dyDescent="0.25">
      <c r="A145" s="33">
        <f>IF(C145=0,"",1+MAX(A$13:A144))</f>
        <v>131</v>
      </c>
      <c r="B145" s="34" t="s">
        <v>163</v>
      </c>
      <c r="C145" s="80">
        <v>1</v>
      </c>
      <c r="D145" s="35" t="s">
        <v>210</v>
      </c>
      <c r="E145" s="32">
        <f t="shared" si="5"/>
        <v>0</v>
      </c>
      <c r="F145" s="32">
        <v>400</v>
      </c>
      <c r="G145" s="32">
        <f t="shared" si="6"/>
        <v>400</v>
      </c>
      <c r="H145" s="99"/>
    </row>
    <row r="146" spans="1:8" s="18" customFormat="1" ht="18" customHeight="1" x14ac:dyDescent="0.25">
      <c r="A146" s="33">
        <f>IF(C146=0,"",1+MAX(A$13:A145))</f>
        <v>132</v>
      </c>
      <c r="B146" s="34" t="s">
        <v>164</v>
      </c>
      <c r="C146" s="80">
        <v>2</v>
      </c>
      <c r="D146" s="35" t="s">
        <v>210</v>
      </c>
      <c r="E146" s="32">
        <f t="shared" si="5"/>
        <v>0</v>
      </c>
      <c r="F146" s="32">
        <v>200</v>
      </c>
      <c r="G146" s="32">
        <f t="shared" si="6"/>
        <v>400</v>
      </c>
      <c r="H146" s="99"/>
    </row>
    <row r="147" spans="1:8" s="18" customFormat="1" ht="31.5" x14ac:dyDescent="0.25">
      <c r="A147" s="33">
        <f>IF(C147=0,"",1+MAX(A$13:A146))</f>
        <v>133</v>
      </c>
      <c r="B147" s="81" t="s">
        <v>165</v>
      </c>
      <c r="C147" s="80">
        <v>118</v>
      </c>
      <c r="D147" s="35" t="s">
        <v>210</v>
      </c>
      <c r="E147" s="32">
        <f t="shared" si="5"/>
        <v>0</v>
      </c>
      <c r="F147" s="32">
        <v>75</v>
      </c>
      <c r="G147" s="32">
        <f t="shared" si="6"/>
        <v>8850</v>
      </c>
      <c r="H147" s="99"/>
    </row>
    <row r="148" spans="1:8" s="18" customFormat="1" ht="18" customHeight="1" x14ac:dyDescent="0.25">
      <c r="A148" s="33">
        <f>IF(C148=0,"",1+MAX(A$13:A147))</f>
        <v>134</v>
      </c>
      <c r="B148" s="34" t="s">
        <v>166</v>
      </c>
      <c r="C148" s="80">
        <v>2</v>
      </c>
      <c r="D148" s="35" t="s">
        <v>210</v>
      </c>
      <c r="E148" s="32">
        <f t="shared" si="5"/>
        <v>0</v>
      </c>
      <c r="F148" s="32">
        <v>35</v>
      </c>
      <c r="G148" s="32">
        <f t="shared" si="6"/>
        <v>70</v>
      </c>
      <c r="H148" s="99"/>
    </row>
    <row r="149" spans="1:8" s="18" customFormat="1" ht="18" customHeight="1" x14ac:dyDescent="0.25">
      <c r="A149" s="33">
        <f>IF(C149=0,"",1+MAX(A$13:A148))</f>
        <v>135</v>
      </c>
      <c r="B149" s="34" t="s">
        <v>167</v>
      </c>
      <c r="C149" s="80">
        <v>3</v>
      </c>
      <c r="D149" s="35" t="s">
        <v>210</v>
      </c>
      <c r="E149" s="32">
        <f t="shared" si="5"/>
        <v>0</v>
      </c>
      <c r="F149" s="32">
        <v>150</v>
      </c>
      <c r="G149" s="32">
        <f t="shared" si="6"/>
        <v>450</v>
      </c>
      <c r="H149" s="99"/>
    </row>
    <row r="150" spans="1:8" s="18" customFormat="1" ht="18" customHeight="1" x14ac:dyDescent="0.25">
      <c r="A150" s="33">
        <f>IF(C150=0,"",1+MAX(A$13:A149))</f>
        <v>136</v>
      </c>
      <c r="B150" s="34" t="s">
        <v>168</v>
      </c>
      <c r="C150" s="80">
        <v>3</v>
      </c>
      <c r="D150" s="35" t="s">
        <v>210</v>
      </c>
      <c r="E150" s="32">
        <f t="shared" ref="E150:E192" si="7">IF(C150=0,"",0)</f>
        <v>0</v>
      </c>
      <c r="F150" s="32">
        <v>150</v>
      </c>
      <c r="G150" s="32">
        <f t="shared" ref="G150:G192" si="8">IF(E150="","",C150*(E150+F150))</f>
        <v>450</v>
      </c>
      <c r="H150" s="99"/>
    </row>
    <row r="151" spans="1:8" s="18" customFormat="1" ht="18" customHeight="1" x14ac:dyDescent="0.25">
      <c r="A151" s="33">
        <f>IF(C151=0,"",1+MAX(A$13:A150))</f>
        <v>137</v>
      </c>
      <c r="B151" s="34" t="s">
        <v>169</v>
      </c>
      <c r="C151" s="80">
        <v>1</v>
      </c>
      <c r="D151" s="35" t="s">
        <v>6</v>
      </c>
      <c r="E151" s="32">
        <f t="shared" si="7"/>
        <v>0</v>
      </c>
      <c r="F151" s="32">
        <v>100</v>
      </c>
      <c r="G151" s="32">
        <f t="shared" si="8"/>
        <v>100</v>
      </c>
      <c r="H151" s="99"/>
    </row>
    <row r="152" spans="1:8" s="18" customFormat="1" ht="18" customHeight="1" x14ac:dyDescent="0.25">
      <c r="A152" s="33" t="str">
        <f>IF(C152=0,"",1+MAX(A$13:A151))</f>
        <v/>
      </c>
      <c r="B152" s="79" t="s">
        <v>213</v>
      </c>
      <c r="C152" s="80"/>
      <c r="D152" s="35"/>
      <c r="E152" s="32" t="str">
        <f t="shared" si="7"/>
        <v/>
      </c>
      <c r="F152" s="32" t="str">
        <f t="shared" ref="F152:F191" si="9">IF(D152=0,"",0)</f>
        <v/>
      </c>
      <c r="G152" s="32" t="str">
        <f t="shared" si="8"/>
        <v/>
      </c>
      <c r="H152" s="99"/>
    </row>
    <row r="153" spans="1:8" s="18" customFormat="1" ht="18" customHeight="1" x14ac:dyDescent="0.25">
      <c r="A153" s="33">
        <f>IF(C153=0,"",1+MAX(A$13:A152))</f>
        <v>138</v>
      </c>
      <c r="B153" s="34" t="s">
        <v>170</v>
      </c>
      <c r="C153" s="80">
        <v>1</v>
      </c>
      <c r="D153" s="35" t="s">
        <v>211</v>
      </c>
      <c r="E153" s="32">
        <v>900</v>
      </c>
      <c r="F153" s="32">
        <v>300</v>
      </c>
      <c r="G153" s="32">
        <f t="shared" si="8"/>
        <v>1200</v>
      </c>
      <c r="H153" s="99"/>
    </row>
    <row r="154" spans="1:8" s="18" customFormat="1" ht="18" customHeight="1" x14ac:dyDescent="0.25">
      <c r="A154" s="33">
        <f>IF(C154=0,"",1+MAX(A$13:A153))</f>
        <v>139</v>
      </c>
      <c r="B154" s="34" t="s">
        <v>171</v>
      </c>
      <c r="C154" s="80">
        <v>1.3333333333333333</v>
      </c>
      <c r="D154" s="35" t="s">
        <v>211</v>
      </c>
      <c r="E154" s="32">
        <v>900</v>
      </c>
      <c r="F154" s="32">
        <v>300</v>
      </c>
      <c r="G154" s="32">
        <f t="shared" si="8"/>
        <v>1600</v>
      </c>
      <c r="H154" s="99"/>
    </row>
    <row r="155" spans="1:8" s="18" customFormat="1" ht="18" customHeight="1" x14ac:dyDescent="0.25">
      <c r="A155" s="33">
        <f>IF(C155=0,"",1+MAX(A$13:A154))</f>
        <v>140</v>
      </c>
      <c r="B155" s="34" t="s">
        <v>172</v>
      </c>
      <c r="C155" s="80">
        <v>2.0454666666666665</v>
      </c>
      <c r="D155" s="35" t="s">
        <v>211</v>
      </c>
      <c r="E155" s="32">
        <v>900</v>
      </c>
      <c r="F155" s="32">
        <v>300</v>
      </c>
      <c r="G155" s="32">
        <f t="shared" si="8"/>
        <v>2454.56</v>
      </c>
      <c r="H155" s="99"/>
    </row>
    <row r="156" spans="1:8" s="18" customFormat="1" ht="18" customHeight="1" x14ac:dyDescent="0.25">
      <c r="A156" s="33">
        <f>IF(C156=0,"",1+MAX(A$13:A155))</f>
        <v>141</v>
      </c>
      <c r="B156" s="34" t="s">
        <v>173</v>
      </c>
      <c r="C156" s="80">
        <v>285</v>
      </c>
      <c r="D156" s="35" t="s">
        <v>208</v>
      </c>
      <c r="E156" s="32">
        <v>14.4</v>
      </c>
      <c r="F156" s="32">
        <v>3.6</v>
      </c>
      <c r="G156" s="32">
        <f t="shared" si="8"/>
        <v>5130</v>
      </c>
      <c r="H156" s="99"/>
    </row>
    <row r="157" spans="1:8" s="18" customFormat="1" ht="18" customHeight="1" x14ac:dyDescent="0.25">
      <c r="A157" s="33">
        <f>IF(C157=0,"",1+MAX(A$13:A156))</f>
        <v>142</v>
      </c>
      <c r="B157" s="34" t="s">
        <v>174</v>
      </c>
      <c r="C157" s="80">
        <v>106</v>
      </c>
      <c r="D157" s="35" t="s">
        <v>208</v>
      </c>
      <c r="E157" s="32">
        <v>14.4</v>
      </c>
      <c r="F157" s="32">
        <v>3.6</v>
      </c>
      <c r="G157" s="32">
        <f t="shared" si="8"/>
        <v>1908</v>
      </c>
      <c r="H157" s="99"/>
    </row>
    <row r="158" spans="1:8" s="18" customFormat="1" ht="18" customHeight="1" x14ac:dyDescent="0.25">
      <c r="A158" s="33">
        <f>IF(C158=0,"",1+MAX(A$13:A157))</f>
        <v>143</v>
      </c>
      <c r="B158" s="34" t="s">
        <v>175</v>
      </c>
      <c r="C158" s="80">
        <v>45</v>
      </c>
      <c r="D158" s="35" t="s">
        <v>208</v>
      </c>
      <c r="E158" s="32">
        <v>17.600000000000001</v>
      </c>
      <c r="F158" s="32">
        <v>4.4000000000000004</v>
      </c>
      <c r="G158" s="32">
        <f t="shared" si="8"/>
        <v>990</v>
      </c>
      <c r="H158" s="99"/>
    </row>
    <row r="159" spans="1:8" s="18" customFormat="1" ht="18" customHeight="1" x14ac:dyDescent="0.25">
      <c r="A159" s="33">
        <f>IF(C159=0,"",1+MAX(A$13:A158))</f>
        <v>144</v>
      </c>
      <c r="B159" s="34" t="s">
        <v>176</v>
      </c>
      <c r="C159" s="80">
        <v>1604</v>
      </c>
      <c r="D159" s="35" t="s">
        <v>208</v>
      </c>
      <c r="E159" s="32">
        <v>14.4</v>
      </c>
      <c r="F159" s="32">
        <v>3.6</v>
      </c>
      <c r="G159" s="32">
        <f t="shared" si="8"/>
        <v>28872</v>
      </c>
      <c r="H159" s="99"/>
    </row>
    <row r="160" spans="1:8" s="18" customFormat="1" ht="18" customHeight="1" x14ac:dyDescent="0.25">
      <c r="A160" s="33">
        <f>IF(C160=0,"",1+MAX(A$13:A159))</f>
        <v>145</v>
      </c>
      <c r="B160" s="34" t="s">
        <v>177</v>
      </c>
      <c r="C160" s="80">
        <v>84.105469999999997</v>
      </c>
      <c r="D160" s="35" t="s">
        <v>208</v>
      </c>
      <c r="E160" s="32">
        <v>14.4</v>
      </c>
      <c r="F160" s="32">
        <v>3.6</v>
      </c>
      <c r="G160" s="32">
        <f t="shared" si="8"/>
        <v>1513.8984599999999</v>
      </c>
      <c r="H160" s="99"/>
    </row>
    <row r="161" spans="1:8" s="18" customFormat="1" ht="18" customHeight="1" x14ac:dyDescent="0.25">
      <c r="A161" s="33">
        <f>IF(C161=0,"",1+MAX(A$13:A160))</f>
        <v>146</v>
      </c>
      <c r="B161" s="34" t="s">
        <v>178</v>
      </c>
      <c r="C161" s="80">
        <v>64</v>
      </c>
      <c r="D161" s="35" t="s">
        <v>208</v>
      </c>
      <c r="E161" s="32">
        <v>12</v>
      </c>
      <c r="F161" s="32">
        <v>3</v>
      </c>
      <c r="G161" s="32">
        <f t="shared" si="8"/>
        <v>960</v>
      </c>
      <c r="H161" s="99"/>
    </row>
    <row r="162" spans="1:8" s="18" customFormat="1" ht="18" customHeight="1" x14ac:dyDescent="0.25">
      <c r="A162" s="33">
        <f>IF(C162=0,"",1+MAX(A$13:A161))</f>
        <v>147</v>
      </c>
      <c r="B162" s="34" t="s">
        <v>179</v>
      </c>
      <c r="C162" s="80">
        <v>1127.22</v>
      </c>
      <c r="D162" s="35" t="s">
        <v>208</v>
      </c>
      <c r="E162" s="32">
        <v>5</v>
      </c>
      <c r="F162" s="32">
        <v>3</v>
      </c>
      <c r="G162" s="32">
        <f t="shared" si="8"/>
        <v>9017.76</v>
      </c>
      <c r="H162" s="99"/>
    </row>
    <row r="163" spans="1:8" s="18" customFormat="1" ht="18" customHeight="1" x14ac:dyDescent="0.25">
      <c r="A163" s="33">
        <f>IF(C163=0,"",1+MAX(A$13:A162))</f>
        <v>148</v>
      </c>
      <c r="B163" s="34" t="s">
        <v>180</v>
      </c>
      <c r="C163" s="80">
        <v>1072.58</v>
      </c>
      <c r="D163" s="35" t="s">
        <v>208</v>
      </c>
      <c r="E163" s="32">
        <v>3.2</v>
      </c>
      <c r="F163" s="32">
        <v>0.8</v>
      </c>
      <c r="G163" s="32">
        <f t="shared" si="8"/>
        <v>4290.32</v>
      </c>
      <c r="H163" s="99"/>
    </row>
    <row r="164" spans="1:8" s="18" customFormat="1" ht="18" customHeight="1" x14ac:dyDescent="0.25">
      <c r="A164" s="33">
        <f>IF(C164=0,"",1+MAX(A$13:A163))</f>
        <v>149</v>
      </c>
      <c r="B164" s="34" t="s">
        <v>181</v>
      </c>
      <c r="C164" s="80">
        <v>1128.4100000000001</v>
      </c>
      <c r="D164" s="35" t="s">
        <v>208</v>
      </c>
      <c r="E164" s="32">
        <v>6.4</v>
      </c>
      <c r="F164" s="32">
        <v>1.6</v>
      </c>
      <c r="G164" s="32">
        <f t="shared" si="8"/>
        <v>9027.2800000000007</v>
      </c>
      <c r="H164" s="99"/>
    </row>
    <row r="165" spans="1:8" s="18" customFormat="1" ht="18" customHeight="1" x14ac:dyDescent="0.25">
      <c r="A165" s="33">
        <f>IF(C165=0,"",1+MAX(A$13:A164))</f>
        <v>150</v>
      </c>
      <c r="B165" s="34" t="s">
        <v>182</v>
      </c>
      <c r="C165" s="80">
        <v>771</v>
      </c>
      <c r="D165" s="35" t="s">
        <v>208</v>
      </c>
      <c r="E165" s="32">
        <v>3.2</v>
      </c>
      <c r="F165" s="32">
        <v>0.8</v>
      </c>
      <c r="G165" s="32">
        <f t="shared" si="8"/>
        <v>3084</v>
      </c>
      <c r="H165" s="99"/>
    </row>
    <row r="166" spans="1:8" s="18" customFormat="1" ht="18" customHeight="1" x14ac:dyDescent="0.25">
      <c r="A166" s="33">
        <f>IF(C166=0,"",1+MAX(A$13:A165))</f>
        <v>151</v>
      </c>
      <c r="B166" s="34" t="s">
        <v>183</v>
      </c>
      <c r="C166" s="80">
        <v>771</v>
      </c>
      <c r="D166" s="35" t="s">
        <v>208</v>
      </c>
      <c r="E166" s="32">
        <v>2</v>
      </c>
      <c r="F166" s="32">
        <v>2</v>
      </c>
      <c r="G166" s="32">
        <f t="shared" si="8"/>
        <v>3084</v>
      </c>
      <c r="H166" s="99"/>
    </row>
    <row r="167" spans="1:8" s="18" customFormat="1" ht="18" customHeight="1" x14ac:dyDescent="0.25">
      <c r="A167" s="33">
        <f>IF(C167=0,"",1+MAX(A$13:A166))</f>
        <v>152</v>
      </c>
      <c r="B167" s="34" t="s">
        <v>184</v>
      </c>
      <c r="C167" s="80">
        <v>771</v>
      </c>
      <c r="D167" s="35" t="s">
        <v>208</v>
      </c>
      <c r="E167" s="32">
        <v>4</v>
      </c>
      <c r="F167" s="32">
        <v>2</v>
      </c>
      <c r="G167" s="32">
        <f t="shared" si="8"/>
        <v>4626</v>
      </c>
      <c r="H167" s="99"/>
    </row>
    <row r="168" spans="1:8" s="18" customFormat="1" ht="18" customHeight="1" x14ac:dyDescent="0.25">
      <c r="A168" s="33">
        <f>IF(C168=0,"",1+MAX(A$13:A167))</f>
        <v>153</v>
      </c>
      <c r="B168" s="34" t="s">
        <v>185</v>
      </c>
      <c r="C168" s="80">
        <v>94.85</v>
      </c>
      <c r="D168" s="35" t="s">
        <v>209</v>
      </c>
      <c r="E168" s="32">
        <v>14.4</v>
      </c>
      <c r="F168" s="32">
        <v>3.6</v>
      </c>
      <c r="G168" s="32">
        <f t="shared" si="8"/>
        <v>1707.3</v>
      </c>
      <c r="H168" s="99"/>
    </row>
    <row r="169" spans="1:8" s="18" customFormat="1" ht="18" customHeight="1" x14ac:dyDescent="0.25">
      <c r="A169" s="33">
        <f>IF(C169=0,"",1+MAX(A$13:A168))</f>
        <v>154</v>
      </c>
      <c r="B169" s="34" t="s">
        <v>186</v>
      </c>
      <c r="C169" s="80">
        <v>6</v>
      </c>
      <c r="D169" s="35" t="s">
        <v>209</v>
      </c>
      <c r="E169" s="32">
        <v>9.6000000000000014</v>
      </c>
      <c r="F169" s="32">
        <v>2.4000000000000004</v>
      </c>
      <c r="G169" s="32">
        <f t="shared" si="8"/>
        <v>72.000000000000014</v>
      </c>
      <c r="H169" s="99"/>
    </row>
    <row r="170" spans="1:8" s="18" customFormat="1" ht="18" customHeight="1" x14ac:dyDescent="0.25">
      <c r="A170" s="33">
        <f>IF(C170=0,"",1+MAX(A$13:A169))</f>
        <v>155</v>
      </c>
      <c r="B170" s="34" t="s">
        <v>187</v>
      </c>
      <c r="C170" s="80">
        <v>16</v>
      </c>
      <c r="D170" s="35" t="s">
        <v>209</v>
      </c>
      <c r="E170" s="32">
        <v>9.6000000000000014</v>
      </c>
      <c r="F170" s="32">
        <v>2.4000000000000004</v>
      </c>
      <c r="G170" s="32">
        <f t="shared" si="8"/>
        <v>192.00000000000003</v>
      </c>
      <c r="H170" s="99"/>
    </row>
    <row r="171" spans="1:8" s="18" customFormat="1" ht="18" customHeight="1" x14ac:dyDescent="0.25">
      <c r="A171" s="33">
        <f>IF(C171=0,"",1+MAX(A$13:A170))</f>
        <v>156</v>
      </c>
      <c r="B171" s="34" t="s">
        <v>188</v>
      </c>
      <c r="C171" s="80">
        <v>139.19710000000001</v>
      </c>
      <c r="D171" s="35" t="s">
        <v>209</v>
      </c>
      <c r="E171" s="32">
        <v>36</v>
      </c>
      <c r="F171" s="32">
        <v>9</v>
      </c>
      <c r="G171" s="32">
        <f t="shared" si="8"/>
        <v>6263.8695000000007</v>
      </c>
      <c r="H171" s="99"/>
    </row>
    <row r="172" spans="1:8" s="18" customFormat="1" ht="18" customHeight="1" x14ac:dyDescent="0.25">
      <c r="A172" s="33">
        <f>IF(C172=0,"",1+MAX(A$13:A171))</f>
        <v>157</v>
      </c>
      <c r="B172" s="34" t="s">
        <v>189</v>
      </c>
      <c r="C172" s="80">
        <v>134.02670000000001</v>
      </c>
      <c r="D172" s="35" t="s">
        <v>209</v>
      </c>
      <c r="E172" s="32">
        <v>36</v>
      </c>
      <c r="F172" s="32">
        <v>9</v>
      </c>
      <c r="G172" s="32">
        <f t="shared" si="8"/>
        <v>6031.2015000000001</v>
      </c>
      <c r="H172" s="99"/>
    </row>
    <row r="173" spans="1:8" s="18" customFormat="1" ht="18" customHeight="1" x14ac:dyDescent="0.25">
      <c r="A173" s="33">
        <f>IF(C173=0,"",1+MAX(A$13:A172))</f>
        <v>158</v>
      </c>
      <c r="B173" s="34" t="s">
        <v>190</v>
      </c>
      <c r="C173" s="80">
        <v>32.5</v>
      </c>
      <c r="D173" s="35" t="s">
        <v>209</v>
      </c>
      <c r="E173" s="32">
        <v>4.8000000000000007</v>
      </c>
      <c r="F173" s="32">
        <v>1.2000000000000002</v>
      </c>
      <c r="G173" s="32">
        <f t="shared" si="8"/>
        <v>195.00000000000003</v>
      </c>
      <c r="H173" s="99"/>
    </row>
    <row r="174" spans="1:8" s="18" customFormat="1" ht="18" customHeight="1" x14ac:dyDescent="0.25">
      <c r="A174" s="33">
        <f>IF(C174=0,"",1+MAX(A$13:A173))</f>
        <v>159</v>
      </c>
      <c r="B174" s="34" t="s">
        <v>191</v>
      </c>
      <c r="C174" s="80">
        <v>74</v>
      </c>
      <c r="D174" s="35" t="s">
        <v>209</v>
      </c>
      <c r="E174" s="32">
        <v>6.4</v>
      </c>
      <c r="F174" s="32">
        <v>1.6</v>
      </c>
      <c r="G174" s="32">
        <f t="shared" si="8"/>
        <v>592</v>
      </c>
      <c r="H174" s="99"/>
    </row>
    <row r="175" spans="1:8" s="18" customFormat="1" ht="18" customHeight="1" x14ac:dyDescent="0.25">
      <c r="A175" s="33">
        <f>IF(C175=0,"",1+MAX(A$13:A174))</f>
        <v>160</v>
      </c>
      <c r="B175" s="34" t="s">
        <v>192</v>
      </c>
      <c r="C175" s="80">
        <v>56</v>
      </c>
      <c r="D175" s="35" t="s">
        <v>209</v>
      </c>
      <c r="E175" s="32">
        <v>41.6</v>
      </c>
      <c r="F175" s="32">
        <v>10.4</v>
      </c>
      <c r="G175" s="32">
        <f t="shared" si="8"/>
        <v>2912</v>
      </c>
      <c r="H175" s="99"/>
    </row>
    <row r="176" spans="1:8" s="18" customFormat="1" ht="18" customHeight="1" x14ac:dyDescent="0.25">
      <c r="A176" s="33">
        <f>IF(C176=0,"",1+MAX(A$13:A175))</f>
        <v>161</v>
      </c>
      <c r="B176" s="34" t="s">
        <v>193</v>
      </c>
      <c r="C176" s="80">
        <v>7.6</v>
      </c>
      <c r="D176" s="35" t="s">
        <v>209</v>
      </c>
      <c r="E176" s="32">
        <v>112</v>
      </c>
      <c r="F176" s="32">
        <v>28</v>
      </c>
      <c r="G176" s="32">
        <f t="shared" si="8"/>
        <v>1064</v>
      </c>
      <c r="H176" s="99"/>
    </row>
    <row r="177" spans="1:8" s="18" customFormat="1" ht="18" customHeight="1" x14ac:dyDescent="0.25">
      <c r="A177" s="33">
        <f>IF(C177=0,"",1+MAX(A$13:A176))</f>
        <v>162</v>
      </c>
      <c r="B177" s="34" t="s">
        <v>194</v>
      </c>
      <c r="C177" s="80">
        <v>60</v>
      </c>
      <c r="D177" s="35" t="s">
        <v>209</v>
      </c>
      <c r="E177" s="32">
        <v>99.2</v>
      </c>
      <c r="F177" s="32">
        <v>24.8</v>
      </c>
      <c r="G177" s="32">
        <f t="shared" si="8"/>
        <v>7440</v>
      </c>
      <c r="H177" s="99"/>
    </row>
    <row r="178" spans="1:8" s="18" customFormat="1" ht="18" customHeight="1" x14ac:dyDescent="0.25">
      <c r="A178" s="33">
        <f>IF(C178=0,"",1+MAX(A$13:A177))</f>
        <v>163</v>
      </c>
      <c r="B178" s="34" t="s">
        <v>195</v>
      </c>
      <c r="C178" s="80">
        <v>112.76</v>
      </c>
      <c r="D178" s="35" t="s">
        <v>209</v>
      </c>
      <c r="E178" s="32">
        <v>9.6000000000000014</v>
      </c>
      <c r="F178" s="32">
        <v>2.4000000000000004</v>
      </c>
      <c r="G178" s="32">
        <f t="shared" si="8"/>
        <v>1353.1200000000003</v>
      </c>
      <c r="H178" s="99"/>
    </row>
    <row r="179" spans="1:8" s="18" customFormat="1" ht="18" customHeight="1" x14ac:dyDescent="0.25">
      <c r="A179" s="33">
        <f>IF(C179=0,"",1+MAX(A$13:A178))</f>
        <v>164</v>
      </c>
      <c r="B179" s="34" t="s">
        <v>196</v>
      </c>
      <c r="C179" s="80">
        <v>4</v>
      </c>
      <c r="D179" s="35" t="s">
        <v>210</v>
      </c>
      <c r="E179" s="32">
        <v>160</v>
      </c>
      <c r="F179" s="32">
        <v>40</v>
      </c>
      <c r="G179" s="32">
        <f t="shared" si="8"/>
        <v>800</v>
      </c>
      <c r="H179" s="99"/>
    </row>
    <row r="180" spans="1:8" s="18" customFormat="1" ht="18" customHeight="1" x14ac:dyDescent="0.25">
      <c r="A180" s="33">
        <f>IF(C180=0,"",1+MAX(A$13:A179))</f>
        <v>165</v>
      </c>
      <c r="B180" s="34" t="s">
        <v>197</v>
      </c>
      <c r="C180" s="80">
        <v>4</v>
      </c>
      <c r="D180" s="35" t="s">
        <v>210</v>
      </c>
      <c r="E180" s="32">
        <v>80</v>
      </c>
      <c r="F180" s="32">
        <v>20</v>
      </c>
      <c r="G180" s="32">
        <f t="shared" si="8"/>
        <v>400</v>
      </c>
      <c r="H180" s="99"/>
    </row>
    <row r="181" spans="1:8" s="18" customFormat="1" ht="18" customHeight="1" x14ac:dyDescent="0.25">
      <c r="A181" s="33">
        <f>IF(C181=0,"",1+MAX(A$13:A180))</f>
        <v>166</v>
      </c>
      <c r="B181" s="34" t="s">
        <v>198</v>
      </c>
      <c r="C181" s="80">
        <v>6</v>
      </c>
      <c r="D181" s="35" t="s">
        <v>210</v>
      </c>
      <c r="E181" s="32">
        <v>200</v>
      </c>
      <c r="F181" s="32">
        <v>50</v>
      </c>
      <c r="G181" s="32">
        <f t="shared" si="8"/>
        <v>1500</v>
      </c>
      <c r="H181" s="99"/>
    </row>
    <row r="182" spans="1:8" s="18" customFormat="1" ht="18" customHeight="1" x14ac:dyDescent="0.25">
      <c r="A182" s="33">
        <f>IF(C182=0,"",1+MAX(A$13:A181))</f>
        <v>167</v>
      </c>
      <c r="B182" s="34" t="s">
        <v>199</v>
      </c>
      <c r="C182" s="80">
        <v>4</v>
      </c>
      <c r="D182" s="35" t="s">
        <v>210</v>
      </c>
      <c r="E182" s="32">
        <v>360</v>
      </c>
      <c r="F182" s="32">
        <v>90</v>
      </c>
      <c r="G182" s="32">
        <f t="shared" si="8"/>
        <v>1800</v>
      </c>
      <c r="H182" s="99"/>
    </row>
    <row r="183" spans="1:8" s="18" customFormat="1" ht="18" customHeight="1" x14ac:dyDescent="0.25">
      <c r="A183" s="33">
        <f>IF(C183=0,"",1+MAX(A$13:A182))</f>
        <v>168</v>
      </c>
      <c r="B183" s="34" t="s">
        <v>200</v>
      </c>
      <c r="C183" s="80">
        <v>18</v>
      </c>
      <c r="D183" s="35" t="s">
        <v>210</v>
      </c>
      <c r="E183" s="32">
        <v>799.2</v>
      </c>
      <c r="F183" s="32">
        <v>199.8</v>
      </c>
      <c r="G183" s="32">
        <f t="shared" si="8"/>
        <v>17982</v>
      </c>
      <c r="H183" s="99"/>
    </row>
    <row r="184" spans="1:8" s="18" customFormat="1" ht="18" customHeight="1" x14ac:dyDescent="0.25">
      <c r="A184" s="33">
        <f>IF(C184=0,"",1+MAX(A$13:A183))</f>
        <v>169</v>
      </c>
      <c r="B184" s="34" t="s">
        <v>201</v>
      </c>
      <c r="C184" s="80">
        <v>12</v>
      </c>
      <c r="D184" s="35" t="s">
        <v>210</v>
      </c>
      <c r="E184" s="32">
        <v>8</v>
      </c>
      <c r="F184" s="32">
        <v>2</v>
      </c>
      <c r="G184" s="32">
        <f t="shared" si="8"/>
        <v>120</v>
      </c>
      <c r="H184" s="99"/>
    </row>
    <row r="185" spans="1:8" s="18" customFormat="1" ht="18" customHeight="1" x14ac:dyDescent="0.25">
      <c r="A185" s="33">
        <f>IF(C185=0,"",1+MAX(A$13:A184))</f>
        <v>170</v>
      </c>
      <c r="B185" s="34" t="s">
        <v>202</v>
      </c>
      <c r="C185" s="80">
        <v>3</v>
      </c>
      <c r="D185" s="35" t="s">
        <v>210</v>
      </c>
      <c r="E185" s="32">
        <v>146.4</v>
      </c>
      <c r="F185" s="32">
        <v>36.6</v>
      </c>
      <c r="G185" s="32">
        <f t="shared" si="8"/>
        <v>549</v>
      </c>
      <c r="H185" s="99"/>
    </row>
    <row r="186" spans="1:8" s="18" customFormat="1" ht="18" customHeight="1" x14ac:dyDescent="0.25">
      <c r="A186" s="33">
        <f>IF(C186=0,"",1+MAX(A$13:A185))</f>
        <v>171</v>
      </c>
      <c r="B186" s="34" t="s">
        <v>203</v>
      </c>
      <c r="C186" s="80">
        <v>1</v>
      </c>
      <c r="D186" s="35" t="s">
        <v>210</v>
      </c>
      <c r="E186" s="32">
        <v>360</v>
      </c>
      <c r="F186" s="32">
        <v>90</v>
      </c>
      <c r="G186" s="32">
        <f t="shared" si="8"/>
        <v>450</v>
      </c>
      <c r="H186" s="99"/>
    </row>
    <row r="187" spans="1:8" s="18" customFormat="1" ht="18" customHeight="1" x14ac:dyDescent="0.25">
      <c r="A187" s="33">
        <f>IF(C187=0,"",1+MAX(A$13:A186))</f>
        <v>172</v>
      </c>
      <c r="B187" s="34" t="s">
        <v>204</v>
      </c>
      <c r="C187" s="80">
        <v>1</v>
      </c>
      <c r="D187" s="35" t="s">
        <v>210</v>
      </c>
      <c r="E187" s="32">
        <v>600</v>
      </c>
      <c r="F187" s="32">
        <v>150</v>
      </c>
      <c r="G187" s="32">
        <f t="shared" si="8"/>
        <v>750</v>
      </c>
      <c r="H187" s="99"/>
    </row>
    <row r="188" spans="1:8" s="18" customFormat="1" ht="18" customHeight="1" x14ac:dyDescent="0.25">
      <c r="A188" s="33">
        <f>IF(C188=0,"",1+MAX(A$13:A187))</f>
        <v>173</v>
      </c>
      <c r="B188" s="34" t="s">
        <v>205</v>
      </c>
      <c r="C188" s="80">
        <v>42</v>
      </c>
      <c r="D188" s="35" t="s">
        <v>210</v>
      </c>
      <c r="E188" s="32">
        <v>280</v>
      </c>
      <c r="F188" s="32">
        <v>70</v>
      </c>
      <c r="G188" s="32">
        <f t="shared" si="8"/>
        <v>14700</v>
      </c>
      <c r="H188" s="99"/>
    </row>
    <row r="189" spans="1:8" s="18" customFormat="1" ht="18" customHeight="1" x14ac:dyDescent="0.25">
      <c r="A189" s="33">
        <f>IF(C189=0,"",1+MAX(A$13:A188))</f>
        <v>174</v>
      </c>
      <c r="B189" s="34" t="s">
        <v>206</v>
      </c>
      <c r="C189" s="80">
        <v>8</v>
      </c>
      <c r="D189" s="35" t="s">
        <v>210</v>
      </c>
      <c r="E189" s="32">
        <v>280</v>
      </c>
      <c r="F189" s="32">
        <v>70</v>
      </c>
      <c r="G189" s="32">
        <f t="shared" si="8"/>
        <v>2800</v>
      </c>
      <c r="H189" s="99"/>
    </row>
    <row r="190" spans="1:8" s="18" customFormat="1" ht="18" customHeight="1" x14ac:dyDescent="0.25">
      <c r="A190" s="33">
        <f>IF(C190=0,"",1+MAX(A$13:A189))</f>
        <v>175</v>
      </c>
      <c r="B190" s="34" t="s">
        <v>207</v>
      </c>
      <c r="C190" s="80">
        <v>6</v>
      </c>
      <c r="D190" s="35" t="s">
        <v>210</v>
      </c>
      <c r="E190" s="32">
        <v>280</v>
      </c>
      <c r="F190" s="32">
        <v>70</v>
      </c>
      <c r="G190" s="32">
        <f t="shared" si="8"/>
        <v>2100</v>
      </c>
      <c r="H190" s="99"/>
    </row>
    <row r="191" spans="1:8" s="18" customFormat="1" ht="18" customHeight="1" x14ac:dyDescent="0.25">
      <c r="A191" s="33" t="str">
        <f>IF(C191=0,"",1+MAX(A$13:A190))</f>
        <v/>
      </c>
      <c r="B191" s="79" t="s">
        <v>214</v>
      </c>
      <c r="C191" s="35"/>
      <c r="D191" s="35"/>
      <c r="E191" s="32" t="str">
        <f t="shared" si="7"/>
        <v/>
      </c>
      <c r="F191" s="32" t="str">
        <f t="shared" si="9"/>
        <v/>
      </c>
      <c r="G191" s="32" t="str">
        <f t="shared" si="8"/>
        <v/>
      </c>
      <c r="H191" s="99"/>
    </row>
    <row r="192" spans="1:8" s="18" customFormat="1" ht="18" customHeight="1" x14ac:dyDescent="0.25">
      <c r="A192" s="33">
        <f>IF(C192=0,"",1+MAX(A$13:A191))</f>
        <v>176</v>
      </c>
      <c r="B192" s="34" t="s">
        <v>214</v>
      </c>
      <c r="C192" s="35">
        <v>50</v>
      </c>
      <c r="D192" s="35" t="s">
        <v>211</v>
      </c>
      <c r="E192" s="32">
        <f t="shared" si="7"/>
        <v>0</v>
      </c>
      <c r="F192" s="32">
        <v>35</v>
      </c>
      <c r="G192" s="32">
        <f t="shared" si="8"/>
        <v>1750</v>
      </c>
      <c r="H192" s="99"/>
    </row>
    <row r="193" spans="1:8" s="18" customFormat="1" ht="18" customHeight="1" x14ac:dyDescent="0.25">
      <c r="A193" s="100" t="s">
        <v>7</v>
      </c>
      <c r="B193" s="101"/>
      <c r="C193" s="101"/>
      <c r="D193" s="101"/>
      <c r="E193" s="101"/>
      <c r="F193" s="101"/>
      <c r="G193" s="101"/>
      <c r="H193" s="52">
        <f>SUM(G21:G192)</f>
        <v>366681.64602333336</v>
      </c>
    </row>
    <row r="194" spans="1:8" s="18" customFormat="1" ht="18" customHeight="1" x14ac:dyDescent="0.25">
      <c r="A194" s="47"/>
      <c r="B194" s="4"/>
      <c r="C194" s="7"/>
      <c r="D194" s="7"/>
      <c r="E194" s="8"/>
      <c r="F194" s="8"/>
      <c r="G194" s="8"/>
      <c r="H194" s="48"/>
    </row>
    <row r="195" spans="1:8" s="18" customFormat="1" ht="18" customHeight="1" x14ac:dyDescent="0.25">
      <c r="A195" s="96" t="s">
        <v>16</v>
      </c>
      <c r="B195" s="97"/>
      <c r="C195" s="97"/>
      <c r="D195" s="97"/>
      <c r="E195" s="97"/>
      <c r="F195" s="97"/>
      <c r="G195" s="97"/>
      <c r="H195" s="98"/>
    </row>
    <row r="196" spans="1:8" s="18" customFormat="1" ht="31.5" x14ac:dyDescent="0.25">
      <c r="A196" s="33">
        <f>IF(C196=0,"",1+MAX(A$13:A195))</f>
        <v>177</v>
      </c>
      <c r="B196" s="87" t="s">
        <v>215</v>
      </c>
      <c r="C196" s="83">
        <v>1</v>
      </c>
      <c r="D196" s="37" t="s">
        <v>210</v>
      </c>
      <c r="E196" s="32">
        <v>350</v>
      </c>
      <c r="F196" s="32">
        <v>90</v>
      </c>
      <c r="G196" s="32">
        <f t="shared" ref="G196:G210" si="10">IF(E196="","",C196*(E196+F196))</f>
        <v>440</v>
      </c>
      <c r="H196" s="99"/>
    </row>
    <row r="197" spans="1:8" s="18" customFormat="1" ht="15.75" x14ac:dyDescent="0.25">
      <c r="A197" s="33">
        <f>IF(C197=0,"",1+MAX(A$13:A196))</f>
        <v>178</v>
      </c>
      <c r="B197" s="87" t="s">
        <v>493</v>
      </c>
      <c r="C197" s="83">
        <v>7.6296296296296298</v>
      </c>
      <c r="D197" s="39" t="s">
        <v>211</v>
      </c>
      <c r="E197" s="32">
        <v>900</v>
      </c>
      <c r="F197" s="32">
        <v>300</v>
      </c>
      <c r="G197" s="32">
        <f t="shared" si="10"/>
        <v>9155.5555555555566</v>
      </c>
      <c r="H197" s="99"/>
    </row>
    <row r="198" spans="1:8" s="18" customFormat="1" ht="31.5" x14ac:dyDescent="0.25">
      <c r="A198" s="33">
        <f>IF(C198=0,"",1+MAX(A$13:A197))</f>
        <v>179</v>
      </c>
      <c r="B198" s="87" t="s">
        <v>485</v>
      </c>
      <c r="C198" s="83">
        <v>1.8148148148148149</v>
      </c>
      <c r="D198" s="39" t="s">
        <v>211</v>
      </c>
      <c r="E198" s="32">
        <v>900</v>
      </c>
      <c r="F198" s="32">
        <v>300</v>
      </c>
      <c r="G198" s="32">
        <f t="shared" si="10"/>
        <v>2177.7777777777778</v>
      </c>
      <c r="H198" s="99"/>
    </row>
    <row r="199" spans="1:8" s="18" customFormat="1" ht="31.5" x14ac:dyDescent="0.25">
      <c r="A199" s="33">
        <f>IF(C199=0,"",1+MAX(A$13:A198))</f>
        <v>180</v>
      </c>
      <c r="B199" s="87" t="s">
        <v>486</v>
      </c>
      <c r="C199" s="86">
        <v>0.29629629629629628</v>
      </c>
      <c r="D199" s="39" t="s">
        <v>211</v>
      </c>
      <c r="E199" s="32">
        <v>900</v>
      </c>
      <c r="F199" s="32">
        <v>300</v>
      </c>
      <c r="G199" s="32">
        <f t="shared" si="10"/>
        <v>355.55555555555554</v>
      </c>
      <c r="H199" s="99"/>
    </row>
    <row r="200" spans="1:8" s="18" customFormat="1" ht="31.5" x14ac:dyDescent="0.25">
      <c r="A200" s="33">
        <f>IF(C200=0,"",1+MAX(A$13:A199))</f>
        <v>181</v>
      </c>
      <c r="B200" s="87" t="s">
        <v>487</v>
      </c>
      <c r="C200" s="83">
        <v>1.7407407407407407</v>
      </c>
      <c r="D200" s="39" t="s">
        <v>211</v>
      </c>
      <c r="E200" s="32">
        <v>900</v>
      </c>
      <c r="F200" s="32">
        <v>300</v>
      </c>
      <c r="G200" s="32">
        <f t="shared" si="10"/>
        <v>2088.8888888888887</v>
      </c>
      <c r="H200" s="99"/>
    </row>
    <row r="201" spans="1:8" s="18" customFormat="1" ht="15.75" x14ac:dyDescent="0.25">
      <c r="A201" s="33">
        <f>IF(C201=0,"",1+MAX(A$13:A200))</f>
        <v>182</v>
      </c>
      <c r="B201" s="87" t="s">
        <v>488</v>
      </c>
      <c r="C201" s="83">
        <v>2.1851851851851851</v>
      </c>
      <c r="D201" s="39" t="s">
        <v>211</v>
      </c>
      <c r="E201" s="32">
        <v>900</v>
      </c>
      <c r="F201" s="32">
        <v>300</v>
      </c>
      <c r="G201" s="32">
        <f t="shared" si="10"/>
        <v>2622.2222222222222</v>
      </c>
      <c r="H201" s="99"/>
    </row>
    <row r="202" spans="1:8" s="18" customFormat="1" ht="31.5" x14ac:dyDescent="0.25">
      <c r="A202" s="33">
        <f>IF(C202=0,"",1+MAX(A$13:A201))</f>
        <v>183</v>
      </c>
      <c r="B202" s="87" t="s">
        <v>494</v>
      </c>
      <c r="C202" s="83">
        <v>15.925925925925926</v>
      </c>
      <c r="D202" s="39" t="s">
        <v>211</v>
      </c>
      <c r="E202" s="32">
        <v>900</v>
      </c>
      <c r="F202" s="32">
        <v>300</v>
      </c>
      <c r="G202" s="32">
        <f t="shared" si="10"/>
        <v>19111.111111111109</v>
      </c>
      <c r="H202" s="99"/>
    </row>
    <row r="203" spans="1:8" s="18" customFormat="1" ht="15.75" x14ac:dyDescent="0.25">
      <c r="A203" s="33">
        <f>IF(C203=0,"",1+MAX(A$13:A202))</f>
        <v>184</v>
      </c>
      <c r="B203" s="87" t="s">
        <v>495</v>
      </c>
      <c r="C203" s="83">
        <v>0.7407407407407407</v>
      </c>
      <c r="D203" s="39" t="s">
        <v>211</v>
      </c>
      <c r="E203" s="32">
        <v>900</v>
      </c>
      <c r="F203" s="32">
        <v>300</v>
      </c>
      <c r="G203" s="32">
        <f t="shared" si="10"/>
        <v>888.8888888888888</v>
      </c>
      <c r="H203" s="99"/>
    </row>
    <row r="204" spans="1:8" s="18" customFormat="1" ht="31.5" x14ac:dyDescent="0.25">
      <c r="A204" s="33">
        <f>IF(C204=0,"",1+MAX(A$13:A203))</f>
        <v>185</v>
      </c>
      <c r="B204" s="87" t="s">
        <v>489</v>
      </c>
      <c r="C204" s="83">
        <v>1.8518518518518519</v>
      </c>
      <c r="D204" s="39" t="s">
        <v>211</v>
      </c>
      <c r="E204" s="32">
        <v>900</v>
      </c>
      <c r="F204" s="32">
        <v>300</v>
      </c>
      <c r="G204" s="32">
        <f t="shared" si="10"/>
        <v>2222.2222222222222</v>
      </c>
      <c r="H204" s="99"/>
    </row>
    <row r="205" spans="1:8" s="18" customFormat="1" ht="15.75" x14ac:dyDescent="0.25">
      <c r="A205" s="33">
        <f>IF(C205=0,"",1+MAX(A$13:A204))</f>
        <v>186</v>
      </c>
      <c r="B205" s="87" t="s">
        <v>490</v>
      </c>
      <c r="C205" s="83">
        <v>3.074074074074074</v>
      </c>
      <c r="D205" s="39" t="s">
        <v>211</v>
      </c>
      <c r="E205" s="32">
        <v>900</v>
      </c>
      <c r="F205" s="32">
        <v>300</v>
      </c>
      <c r="G205" s="32">
        <f t="shared" si="10"/>
        <v>3688.8888888888887</v>
      </c>
      <c r="H205" s="99"/>
    </row>
    <row r="206" spans="1:8" s="18" customFormat="1" ht="15.75" x14ac:dyDescent="0.25">
      <c r="A206" s="33">
        <f>IF(C206=0,"",1+MAX(A$13:A205))</f>
        <v>187</v>
      </c>
      <c r="B206" s="87" t="s">
        <v>491</v>
      </c>
      <c r="C206" s="83">
        <v>6.4814814814814818</v>
      </c>
      <c r="D206" s="39" t="s">
        <v>211</v>
      </c>
      <c r="E206" s="32">
        <v>900</v>
      </c>
      <c r="F206" s="32">
        <v>300</v>
      </c>
      <c r="G206" s="32">
        <f t="shared" si="10"/>
        <v>7777.7777777777783</v>
      </c>
      <c r="H206" s="99"/>
    </row>
    <row r="207" spans="1:8" s="18" customFormat="1" ht="31.5" x14ac:dyDescent="0.25">
      <c r="A207" s="33">
        <f>IF(C207=0,"",1+MAX(A$13:A206))</f>
        <v>188</v>
      </c>
      <c r="B207" s="87" t="s">
        <v>492</v>
      </c>
      <c r="C207" s="83">
        <v>15.111111111111111</v>
      </c>
      <c r="D207" s="39" t="s">
        <v>211</v>
      </c>
      <c r="E207" s="32">
        <v>900</v>
      </c>
      <c r="F207" s="32">
        <v>300</v>
      </c>
      <c r="G207" s="32">
        <f t="shared" si="10"/>
        <v>18133.333333333332</v>
      </c>
      <c r="H207" s="99"/>
    </row>
    <row r="208" spans="1:8" s="18" customFormat="1" ht="15.75" x14ac:dyDescent="0.25">
      <c r="A208" s="33">
        <f>IF(C208=0,"",1+MAX(A$13:A207))</f>
        <v>189</v>
      </c>
      <c r="B208" s="87" t="s">
        <v>496</v>
      </c>
      <c r="C208" s="83">
        <v>1287</v>
      </c>
      <c r="D208" s="39" t="s">
        <v>208</v>
      </c>
      <c r="E208" s="32">
        <v>6</v>
      </c>
      <c r="F208" s="32">
        <v>4</v>
      </c>
      <c r="G208" s="32">
        <f t="shared" si="10"/>
        <v>12870</v>
      </c>
      <c r="H208" s="99"/>
    </row>
    <row r="209" spans="1:8" s="18" customFormat="1" ht="15.75" x14ac:dyDescent="0.25">
      <c r="A209" s="33">
        <f>IF(C209=0,"",1+MAX(A$13:A208))</f>
        <v>190</v>
      </c>
      <c r="B209" s="87" t="s">
        <v>497</v>
      </c>
      <c r="C209" s="83">
        <v>48</v>
      </c>
      <c r="D209" s="39" t="s">
        <v>208</v>
      </c>
      <c r="E209" s="32">
        <v>6</v>
      </c>
      <c r="F209" s="32">
        <v>4</v>
      </c>
      <c r="G209" s="32">
        <f t="shared" si="10"/>
        <v>480</v>
      </c>
      <c r="H209" s="99"/>
    </row>
    <row r="210" spans="1:8" s="18" customFormat="1" ht="18" customHeight="1" x14ac:dyDescent="0.25">
      <c r="A210" s="33">
        <f>IF(C210=0,"",1+MAX(A$13:A209))</f>
        <v>191</v>
      </c>
      <c r="B210" s="88" t="s">
        <v>216</v>
      </c>
      <c r="C210" s="84">
        <v>1.1358518518518519</v>
      </c>
      <c r="D210" s="39" t="s">
        <v>210</v>
      </c>
      <c r="E210" s="32">
        <v>250</v>
      </c>
      <c r="F210" s="32">
        <v>90</v>
      </c>
      <c r="G210" s="32">
        <f t="shared" si="10"/>
        <v>386.18962962962962</v>
      </c>
      <c r="H210" s="99"/>
    </row>
    <row r="211" spans="1:8" s="18" customFormat="1" ht="18" customHeight="1" x14ac:dyDescent="0.25">
      <c r="A211" s="100" t="s">
        <v>7</v>
      </c>
      <c r="B211" s="101"/>
      <c r="C211" s="101"/>
      <c r="D211" s="101"/>
      <c r="E211" s="101"/>
      <c r="F211" s="101"/>
      <c r="G211" s="101"/>
      <c r="H211" s="52">
        <f>SUM(G196:G210)</f>
        <v>82398.411851851852</v>
      </c>
    </row>
    <row r="212" spans="1:8" s="18" customFormat="1" ht="18" customHeight="1" x14ac:dyDescent="0.25">
      <c r="A212" s="47"/>
      <c r="B212" s="4"/>
      <c r="C212" s="7"/>
      <c r="D212" s="7"/>
      <c r="E212" s="8"/>
      <c r="F212" s="8"/>
      <c r="G212" s="8"/>
      <c r="H212" s="48"/>
    </row>
    <row r="213" spans="1:8" s="18" customFormat="1" ht="18" customHeight="1" x14ac:dyDescent="0.25">
      <c r="A213" s="96" t="s">
        <v>25</v>
      </c>
      <c r="B213" s="97"/>
      <c r="C213" s="97"/>
      <c r="D213" s="97"/>
      <c r="E213" s="97"/>
      <c r="F213" s="97"/>
      <c r="G213" s="97"/>
      <c r="H213" s="98"/>
    </row>
    <row r="214" spans="1:8" s="18" customFormat="1" ht="18" customHeight="1" x14ac:dyDescent="0.25">
      <c r="A214" s="33">
        <f>IF(C214=0,"",1+MAX(A$13:A213))</f>
        <v>192</v>
      </c>
      <c r="B214" s="36" t="s">
        <v>217</v>
      </c>
      <c r="C214" s="37">
        <v>45</v>
      </c>
      <c r="D214" s="37" t="s">
        <v>209</v>
      </c>
      <c r="E214" s="32">
        <v>80</v>
      </c>
      <c r="F214" s="32">
        <v>15</v>
      </c>
      <c r="G214" s="32">
        <f t="shared" ref="G214:G219" si="11">IF(E214="","",C214*(E214+F214))</f>
        <v>4275</v>
      </c>
      <c r="H214" s="99"/>
    </row>
    <row r="215" spans="1:8" s="18" customFormat="1" ht="18" customHeight="1" x14ac:dyDescent="0.25">
      <c r="A215" s="33">
        <f>IF(C215=0,"",1+MAX(A$13:A214))</f>
        <v>193</v>
      </c>
      <c r="B215" s="36" t="s">
        <v>218</v>
      </c>
      <c r="C215" s="37">
        <v>222</v>
      </c>
      <c r="D215" s="37" t="s">
        <v>209</v>
      </c>
      <c r="E215" s="32">
        <v>12</v>
      </c>
      <c r="F215" s="32">
        <v>4</v>
      </c>
      <c r="G215" s="32">
        <f t="shared" ref="G215:G218" si="12">IF(E215="","",C215*(E215+F215))</f>
        <v>3552</v>
      </c>
      <c r="H215" s="99"/>
    </row>
    <row r="216" spans="1:8" s="18" customFormat="1" ht="18" customHeight="1" x14ac:dyDescent="0.25">
      <c r="A216" s="33">
        <f>IF(C216=0,"",1+MAX(A$13:A215))</f>
        <v>194</v>
      </c>
      <c r="B216" s="36" t="s">
        <v>219</v>
      </c>
      <c r="C216" s="37">
        <v>20</v>
      </c>
      <c r="D216" s="37" t="s">
        <v>209</v>
      </c>
      <c r="E216" s="32">
        <v>110</v>
      </c>
      <c r="F216" s="32">
        <v>15</v>
      </c>
      <c r="G216" s="32">
        <f t="shared" si="12"/>
        <v>2500</v>
      </c>
      <c r="H216" s="99"/>
    </row>
    <row r="217" spans="1:8" s="18" customFormat="1" ht="18" customHeight="1" x14ac:dyDescent="0.25">
      <c r="A217" s="33">
        <f>IF(C217=0,"",1+MAX(A$13:A216))</f>
        <v>195</v>
      </c>
      <c r="B217" s="36" t="s">
        <v>220</v>
      </c>
      <c r="C217" s="37">
        <v>20</v>
      </c>
      <c r="D217" s="37" t="s">
        <v>209</v>
      </c>
      <c r="E217" s="32">
        <v>10</v>
      </c>
      <c r="F217" s="32">
        <v>4</v>
      </c>
      <c r="G217" s="32">
        <f t="shared" si="12"/>
        <v>280</v>
      </c>
      <c r="H217" s="99"/>
    </row>
    <row r="218" spans="1:8" s="18" customFormat="1" ht="18" customHeight="1" x14ac:dyDescent="0.25">
      <c r="A218" s="33">
        <f>IF(C218=0,"",1+MAX(A$13:A217))</f>
        <v>196</v>
      </c>
      <c r="B218" s="36" t="s">
        <v>221</v>
      </c>
      <c r="C218" s="37">
        <v>80</v>
      </c>
      <c r="D218" s="37" t="s">
        <v>209</v>
      </c>
      <c r="E218" s="32">
        <v>6</v>
      </c>
      <c r="F218" s="32">
        <v>4</v>
      </c>
      <c r="G218" s="32">
        <f t="shared" si="12"/>
        <v>800</v>
      </c>
      <c r="H218" s="99"/>
    </row>
    <row r="219" spans="1:8" s="18" customFormat="1" ht="18" customHeight="1" x14ac:dyDescent="0.25">
      <c r="A219" s="33">
        <f>IF(C219=0,"",1+MAX(A$13:A218))</f>
        <v>197</v>
      </c>
      <c r="B219" s="36" t="s">
        <v>222</v>
      </c>
      <c r="C219" s="37">
        <v>64</v>
      </c>
      <c r="D219" s="37" t="s">
        <v>208</v>
      </c>
      <c r="E219" s="32">
        <v>3</v>
      </c>
      <c r="F219" s="32">
        <v>2</v>
      </c>
      <c r="G219" s="32">
        <f t="shared" si="11"/>
        <v>320</v>
      </c>
      <c r="H219" s="99"/>
    </row>
    <row r="220" spans="1:8" s="18" customFormat="1" ht="18" customHeight="1" x14ac:dyDescent="0.25">
      <c r="A220" s="100" t="s">
        <v>7</v>
      </c>
      <c r="B220" s="101"/>
      <c r="C220" s="101"/>
      <c r="D220" s="101"/>
      <c r="E220" s="101"/>
      <c r="F220" s="101"/>
      <c r="G220" s="101"/>
      <c r="H220" s="52">
        <f>SUM(G214:G219)</f>
        <v>11727</v>
      </c>
    </row>
    <row r="221" spans="1:8" s="18" customFormat="1" ht="18" customHeight="1" x14ac:dyDescent="0.25">
      <c r="A221" s="47"/>
      <c r="B221" s="4"/>
      <c r="C221" s="7"/>
      <c r="D221" s="7"/>
      <c r="E221" s="8"/>
      <c r="F221" s="8"/>
      <c r="G221" s="8"/>
      <c r="H221" s="48"/>
    </row>
    <row r="222" spans="1:8" s="18" customFormat="1" ht="18" customHeight="1" x14ac:dyDescent="0.25">
      <c r="A222" s="96" t="s">
        <v>18</v>
      </c>
      <c r="B222" s="97"/>
      <c r="C222" s="97"/>
      <c r="D222" s="97"/>
      <c r="E222" s="97"/>
      <c r="F222" s="97"/>
      <c r="G222" s="97"/>
      <c r="H222" s="98"/>
    </row>
    <row r="223" spans="1:8" s="18" customFormat="1" ht="18" customHeight="1" x14ac:dyDescent="0.25">
      <c r="A223" s="33">
        <f>IF(C223=0,"",1+MAX(A$13:A222))</f>
        <v>198</v>
      </c>
      <c r="B223" s="34" t="s">
        <v>223</v>
      </c>
      <c r="C223" s="35">
        <v>26</v>
      </c>
      <c r="D223" s="35" t="s">
        <v>209</v>
      </c>
      <c r="E223" s="32">
        <v>6</v>
      </c>
      <c r="F223" s="32">
        <v>4</v>
      </c>
      <c r="G223" s="32">
        <f t="shared" ref="G223:G260" si="13">IF(E223="","",C223*(E223+F223))</f>
        <v>260</v>
      </c>
      <c r="H223" s="106"/>
    </row>
    <row r="224" spans="1:8" s="18" customFormat="1" ht="18" customHeight="1" x14ac:dyDescent="0.25">
      <c r="A224" s="33">
        <f>IF(C224=0,"",1+MAX(A$13:A223))</f>
        <v>199</v>
      </c>
      <c r="B224" s="34" t="s">
        <v>224</v>
      </c>
      <c r="C224" s="35">
        <v>7</v>
      </c>
      <c r="D224" s="35" t="s">
        <v>209</v>
      </c>
      <c r="E224" s="32">
        <v>12</v>
      </c>
      <c r="F224" s="32">
        <v>4</v>
      </c>
      <c r="G224" s="32">
        <f t="shared" si="13"/>
        <v>112</v>
      </c>
      <c r="H224" s="107"/>
    </row>
    <row r="225" spans="1:8" s="18" customFormat="1" ht="18" customHeight="1" x14ac:dyDescent="0.25">
      <c r="A225" s="33">
        <f>IF(C225=0,"",1+MAX(A$13:A224))</f>
        <v>200</v>
      </c>
      <c r="B225" s="34" t="s">
        <v>225</v>
      </c>
      <c r="C225" s="35">
        <v>23</v>
      </c>
      <c r="D225" s="35" t="s">
        <v>209</v>
      </c>
      <c r="E225" s="32">
        <v>12</v>
      </c>
      <c r="F225" s="32">
        <v>4</v>
      </c>
      <c r="G225" s="32">
        <f t="shared" si="13"/>
        <v>368</v>
      </c>
      <c r="H225" s="107"/>
    </row>
    <row r="226" spans="1:8" s="18" customFormat="1" ht="18" customHeight="1" x14ac:dyDescent="0.25">
      <c r="A226" s="33">
        <f>IF(C226=0,"",1+MAX(A$13:A225))</f>
        <v>201</v>
      </c>
      <c r="B226" s="34" t="s">
        <v>226</v>
      </c>
      <c r="C226" s="35">
        <v>7</v>
      </c>
      <c r="D226" s="35" t="s">
        <v>209</v>
      </c>
      <c r="E226" s="32">
        <v>10</v>
      </c>
      <c r="F226" s="32">
        <v>4</v>
      </c>
      <c r="G226" s="32">
        <f t="shared" si="13"/>
        <v>98</v>
      </c>
      <c r="H226" s="107"/>
    </row>
    <row r="227" spans="1:8" s="18" customFormat="1" ht="18" customHeight="1" x14ac:dyDescent="0.25">
      <c r="A227" s="33">
        <f>IF(C227=0,"",1+MAX(A$13:A226))</f>
        <v>202</v>
      </c>
      <c r="B227" s="34" t="s">
        <v>187</v>
      </c>
      <c r="C227" s="35">
        <v>40</v>
      </c>
      <c r="D227" s="35" t="s">
        <v>209</v>
      </c>
      <c r="E227" s="32">
        <v>8</v>
      </c>
      <c r="F227" s="32">
        <v>4</v>
      </c>
      <c r="G227" s="32">
        <f t="shared" si="13"/>
        <v>480</v>
      </c>
      <c r="H227" s="107"/>
    </row>
    <row r="228" spans="1:8" s="18" customFormat="1" ht="18" customHeight="1" x14ac:dyDescent="0.25">
      <c r="A228" s="33">
        <f>IF(C228=0,"",1+MAX(A$13:A227))</f>
        <v>203</v>
      </c>
      <c r="B228" s="34" t="s">
        <v>227</v>
      </c>
      <c r="C228" s="35">
        <v>80</v>
      </c>
      <c r="D228" s="35" t="s">
        <v>208</v>
      </c>
      <c r="E228" s="32">
        <v>4</v>
      </c>
      <c r="F228" s="32">
        <v>4</v>
      </c>
      <c r="G228" s="32">
        <f t="shared" si="13"/>
        <v>640</v>
      </c>
      <c r="H228" s="107"/>
    </row>
    <row r="229" spans="1:8" s="18" customFormat="1" ht="18" customHeight="1" x14ac:dyDescent="0.25">
      <c r="A229" s="33">
        <f>IF(C229=0,"",1+MAX(A$13:A228))</f>
        <v>204</v>
      </c>
      <c r="B229" s="34" t="s">
        <v>228</v>
      </c>
      <c r="C229" s="35">
        <v>935</v>
      </c>
      <c r="D229" s="35" t="s">
        <v>208</v>
      </c>
      <c r="E229" s="32">
        <v>2</v>
      </c>
      <c r="F229" s="32">
        <v>2</v>
      </c>
      <c r="G229" s="32">
        <f t="shared" si="13"/>
        <v>3740</v>
      </c>
      <c r="H229" s="107"/>
    </row>
    <row r="230" spans="1:8" s="18" customFormat="1" ht="18" customHeight="1" x14ac:dyDescent="0.25">
      <c r="A230" s="33">
        <f>IF(C230=0,"",1+MAX(A$13:A229))</f>
        <v>205</v>
      </c>
      <c r="B230" s="34" t="s">
        <v>229</v>
      </c>
      <c r="C230" s="80">
        <v>154</v>
      </c>
      <c r="D230" s="35" t="s">
        <v>209</v>
      </c>
      <c r="E230" s="32">
        <v>38</v>
      </c>
      <c r="F230" s="32">
        <v>7</v>
      </c>
      <c r="G230" s="32">
        <f t="shared" si="13"/>
        <v>6930</v>
      </c>
      <c r="H230" s="107"/>
    </row>
    <row r="231" spans="1:8" s="18" customFormat="1" ht="18" customHeight="1" x14ac:dyDescent="0.25">
      <c r="A231" s="33"/>
      <c r="B231" s="89" t="s">
        <v>471</v>
      </c>
      <c r="C231" s="80"/>
      <c r="D231" s="35"/>
      <c r="E231" s="32"/>
      <c r="F231" s="32"/>
      <c r="G231" s="32" t="str">
        <f t="shared" si="13"/>
        <v/>
      </c>
      <c r="H231" s="107"/>
    </row>
    <row r="232" spans="1:8" s="18" customFormat="1" ht="18" customHeight="1" x14ac:dyDescent="0.25">
      <c r="A232" s="33">
        <f>IF(C232=0,"",1+MAX(A$13:A230))</f>
        <v>206</v>
      </c>
      <c r="B232" s="90" t="s">
        <v>297</v>
      </c>
      <c r="C232" s="80">
        <f>43.8*3</f>
        <v>131.39999999999998</v>
      </c>
      <c r="D232" s="37" t="s">
        <v>208</v>
      </c>
      <c r="E232" s="32">
        <v>6</v>
      </c>
      <c r="F232" s="32">
        <v>4</v>
      </c>
      <c r="G232" s="32">
        <f t="shared" si="13"/>
        <v>1313.9999999999998</v>
      </c>
      <c r="H232" s="107"/>
    </row>
    <row r="233" spans="1:8" s="18" customFormat="1" ht="18" customHeight="1" x14ac:dyDescent="0.25">
      <c r="A233" s="33">
        <f>IF(C233=0,"",1+MAX(A$13:A232))</f>
        <v>207</v>
      </c>
      <c r="B233" s="90" t="s">
        <v>298</v>
      </c>
      <c r="C233" s="80">
        <f>1348.73*3+224.6*5.5</f>
        <v>5281.49</v>
      </c>
      <c r="D233" s="37" t="s">
        <v>208</v>
      </c>
      <c r="E233" s="32">
        <v>6</v>
      </c>
      <c r="F233" s="32">
        <v>4</v>
      </c>
      <c r="G233" s="32">
        <f t="shared" si="13"/>
        <v>52814.899999999994</v>
      </c>
      <c r="H233" s="107"/>
    </row>
    <row r="234" spans="1:8" s="18" customFormat="1" ht="18" customHeight="1" x14ac:dyDescent="0.25">
      <c r="A234" s="33">
        <f>IF(C234=0,"",1+MAX(A$13:A233))</f>
        <v>208</v>
      </c>
      <c r="B234" s="90" t="s">
        <v>306</v>
      </c>
      <c r="C234" s="80">
        <f>308.1035+218.4369+144.43697+200.25+31</f>
        <v>902.22736999999995</v>
      </c>
      <c r="D234" s="37" t="s">
        <v>208</v>
      </c>
      <c r="E234" s="32">
        <v>6</v>
      </c>
      <c r="F234" s="32">
        <v>4</v>
      </c>
      <c r="G234" s="32">
        <f t="shared" si="13"/>
        <v>9022.2736999999997</v>
      </c>
      <c r="H234" s="107"/>
    </row>
    <row r="235" spans="1:8" s="18" customFormat="1" ht="47.25" x14ac:dyDescent="0.25">
      <c r="A235" s="33">
        <f>IF(C235=0,"",1+MAX(A$13:A234))</f>
        <v>209</v>
      </c>
      <c r="B235" s="91" t="s">
        <v>460</v>
      </c>
      <c r="C235" s="80">
        <f>3*34</f>
        <v>102</v>
      </c>
      <c r="D235" s="37" t="s">
        <v>208</v>
      </c>
      <c r="E235" s="32">
        <v>8</v>
      </c>
      <c r="F235" s="32">
        <v>4</v>
      </c>
      <c r="G235" s="32">
        <f t="shared" si="13"/>
        <v>1224</v>
      </c>
      <c r="H235" s="107"/>
    </row>
    <row r="236" spans="1:8" s="18" customFormat="1" ht="47.25" x14ac:dyDescent="0.25">
      <c r="A236" s="33">
        <f>IF(C236=0,"",1+MAX(A$13:A235))</f>
        <v>210</v>
      </c>
      <c r="B236" s="91" t="s">
        <v>461</v>
      </c>
      <c r="C236" s="80">
        <v>2</v>
      </c>
      <c r="D236" s="39" t="s">
        <v>210</v>
      </c>
      <c r="E236" s="32">
        <f>4.5*10.33*8</f>
        <v>371.88</v>
      </c>
      <c r="F236" s="32">
        <f>4.5*10.33*4</f>
        <v>185.94</v>
      </c>
      <c r="G236" s="32">
        <f t="shared" si="13"/>
        <v>1115.6399999999999</v>
      </c>
      <c r="H236" s="107"/>
    </row>
    <row r="237" spans="1:8" s="18" customFormat="1" ht="47.25" x14ac:dyDescent="0.25">
      <c r="A237" s="33">
        <f>IF(C237=0,"",1+MAX(A$13:A236))</f>
        <v>211</v>
      </c>
      <c r="B237" s="91" t="s">
        <v>462</v>
      </c>
      <c r="C237" s="80">
        <v>2</v>
      </c>
      <c r="D237" s="39" t="s">
        <v>210</v>
      </c>
      <c r="E237" s="32">
        <f>4.5*7.5*8</f>
        <v>270</v>
      </c>
      <c r="F237" s="32">
        <f>4.5*7.5*4</f>
        <v>135</v>
      </c>
      <c r="G237" s="32">
        <f t="shared" si="13"/>
        <v>810</v>
      </c>
      <c r="H237" s="107"/>
    </row>
    <row r="238" spans="1:8" s="18" customFormat="1" ht="47.25" x14ac:dyDescent="0.25">
      <c r="A238" s="33">
        <f>IF(C238=0,"",1+MAX(A$13:A237))</f>
        <v>212</v>
      </c>
      <c r="B238" s="91" t="s">
        <v>463</v>
      </c>
      <c r="C238" s="80">
        <v>2</v>
      </c>
      <c r="D238" s="39" t="s">
        <v>210</v>
      </c>
      <c r="E238" s="32">
        <f>3.75*5.75*8</f>
        <v>172.5</v>
      </c>
      <c r="F238" s="32">
        <f>3.75*5.75*4</f>
        <v>86.25</v>
      </c>
      <c r="G238" s="32">
        <f t="shared" si="13"/>
        <v>517.5</v>
      </c>
      <c r="H238" s="107"/>
    </row>
    <row r="239" spans="1:8" s="18" customFormat="1" ht="47.25" x14ac:dyDescent="0.25">
      <c r="A239" s="33">
        <f>IF(C239=0,"",1+MAX(A$13:A238))</f>
        <v>213</v>
      </c>
      <c r="B239" s="91" t="s">
        <v>464</v>
      </c>
      <c r="C239" s="80">
        <v>3</v>
      </c>
      <c r="D239" s="39" t="s">
        <v>210</v>
      </c>
      <c r="E239" s="32">
        <f>14*7.7*8</f>
        <v>862.4</v>
      </c>
      <c r="F239" s="32">
        <f>14*7.7*4</f>
        <v>431.2</v>
      </c>
      <c r="G239" s="32">
        <f t="shared" si="13"/>
        <v>3880.7999999999997</v>
      </c>
      <c r="H239" s="107"/>
    </row>
    <row r="240" spans="1:8" s="18" customFormat="1" ht="31.5" x14ac:dyDescent="0.25">
      <c r="A240" s="33">
        <f>IF(C240=0,"",1+MAX(A$13:A239))</f>
        <v>214</v>
      </c>
      <c r="B240" s="91" t="s">
        <v>465</v>
      </c>
      <c r="C240" s="80">
        <v>2</v>
      </c>
      <c r="D240" s="39" t="s">
        <v>210</v>
      </c>
      <c r="E240" s="32">
        <f>6*8*8</f>
        <v>384</v>
      </c>
      <c r="F240" s="32">
        <f>6*8*4</f>
        <v>192</v>
      </c>
      <c r="G240" s="32">
        <f t="shared" si="13"/>
        <v>1152</v>
      </c>
      <c r="H240" s="107"/>
    </row>
    <row r="241" spans="1:8" s="18" customFormat="1" ht="18" customHeight="1" x14ac:dyDescent="0.25">
      <c r="A241" s="33">
        <f>IF(C241=0,"",1+MAX(A$13:A240))</f>
        <v>215</v>
      </c>
      <c r="B241" s="90" t="s">
        <v>466</v>
      </c>
      <c r="C241" s="80">
        <v>10</v>
      </c>
      <c r="D241" s="39" t="s">
        <v>209</v>
      </c>
      <c r="E241" s="32">
        <v>155</v>
      </c>
      <c r="F241" s="32">
        <v>55</v>
      </c>
      <c r="G241" s="32">
        <f t="shared" si="13"/>
        <v>2100</v>
      </c>
      <c r="H241" s="107"/>
    </row>
    <row r="242" spans="1:8" s="18" customFormat="1" ht="18" customHeight="1" x14ac:dyDescent="0.25">
      <c r="A242" s="33">
        <f>IF(C242=0,"",1+MAX(A$13:A241))</f>
        <v>216</v>
      </c>
      <c r="B242" s="90" t="s">
        <v>467</v>
      </c>
      <c r="C242" s="80">
        <v>32</v>
      </c>
      <c r="D242" s="39" t="s">
        <v>209</v>
      </c>
      <c r="E242" s="32">
        <v>155</v>
      </c>
      <c r="F242" s="32">
        <v>55</v>
      </c>
      <c r="G242" s="32">
        <f t="shared" si="13"/>
        <v>6720</v>
      </c>
      <c r="H242" s="107"/>
    </row>
    <row r="243" spans="1:8" s="18" customFormat="1" ht="18" customHeight="1" x14ac:dyDescent="0.25">
      <c r="A243" s="33">
        <f>IF(C243=0,"",1+MAX(A$13:A242))</f>
        <v>217</v>
      </c>
      <c r="B243" s="90" t="s">
        <v>230</v>
      </c>
      <c r="C243" s="80">
        <f>20+16+14</f>
        <v>50</v>
      </c>
      <c r="D243" s="39" t="s">
        <v>209</v>
      </c>
      <c r="E243" s="32">
        <v>175</v>
      </c>
      <c r="F243" s="32">
        <v>55</v>
      </c>
      <c r="G243" s="32">
        <f t="shared" si="13"/>
        <v>11500</v>
      </c>
      <c r="H243" s="107"/>
    </row>
    <row r="244" spans="1:8" s="18" customFormat="1" ht="18" customHeight="1" x14ac:dyDescent="0.25">
      <c r="A244" s="33">
        <f>IF(C244=0,"",1+MAX(A$13:A243))</f>
        <v>218</v>
      </c>
      <c r="B244" s="90" t="s">
        <v>468</v>
      </c>
      <c r="C244" s="80">
        <v>16</v>
      </c>
      <c r="D244" s="39" t="s">
        <v>209</v>
      </c>
      <c r="E244" s="32">
        <v>225</v>
      </c>
      <c r="F244" s="32">
        <v>95</v>
      </c>
      <c r="G244" s="32">
        <f t="shared" si="13"/>
        <v>5120</v>
      </c>
      <c r="H244" s="107"/>
    </row>
    <row r="245" spans="1:8" s="18" customFormat="1" ht="18" customHeight="1" x14ac:dyDescent="0.25">
      <c r="A245" s="33">
        <f>IF(C245=0,"",1+MAX(A$13:A244))</f>
        <v>219</v>
      </c>
      <c r="B245" s="90" t="s">
        <v>469</v>
      </c>
      <c r="C245" s="80">
        <v>50</v>
      </c>
      <c r="D245" s="39" t="s">
        <v>209</v>
      </c>
      <c r="E245" s="32">
        <v>155</v>
      </c>
      <c r="F245" s="32">
        <v>55</v>
      </c>
      <c r="G245" s="32">
        <f t="shared" si="13"/>
        <v>10500</v>
      </c>
      <c r="H245" s="107"/>
    </row>
    <row r="246" spans="1:8" s="18" customFormat="1" ht="18" customHeight="1" x14ac:dyDescent="0.25">
      <c r="A246" s="33">
        <f>IF(C246=0,"",1+MAX(A$13:A245))</f>
        <v>220</v>
      </c>
      <c r="B246" s="90" t="s">
        <v>470</v>
      </c>
      <c r="C246" s="80">
        <v>30.25</v>
      </c>
      <c r="D246" s="39" t="s">
        <v>209</v>
      </c>
      <c r="E246" s="32">
        <v>0</v>
      </c>
      <c r="F246" s="32">
        <v>100</v>
      </c>
      <c r="G246" s="32">
        <f t="shared" si="13"/>
        <v>3025</v>
      </c>
      <c r="H246" s="107"/>
    </row>
    <row r="247" spans="1:8" s="18" customFormat="1" ht="18" customHeight="1" x14ac:dyDescent="0.25">
      <c r="A247" s="33">
        <f>IF(C247=0,"",1+MAX(A$13:A246))</f>
        <v>221</v>
      </c>
      <c r="B247" s="90" t="s">
        <v>274</v>
      </c>
      <c r="C247" s="80">
        <v>1</v>
      </c>
      <c r="D247" s="39" t="s">
        <v>210</v>
      </c>
      <c r="E247" s="32">
        <v>4000</v>
      </c>
      <c r="F247" s="32">
        <v>800</v>
      </c>
      <c r="G247" s="32">
        <f t="shared" si="13"/>
        <v>4800</v>
      </c>
      <c r="H247" s="107"/>
    </row>
    <row r="248" spans="1:8" s="18" customFormat="1" ht="18" customHeight="1" x14ac:dyDescent="0.25">
      <c r="A248" s="33">
        <f>IF(C248=0,"",1+MAX(A$13:A247))</f>
        <v>222</v>
      </c>
      <c r="B248" s="90" t="s">
        <v>472</v>
      </c>
      <c r="C248" s="80">
        <v>40</v>
      </c>
      <c r="D248" s="39" t="s">
        <v>210</v>
      </c>
      <c r="E248" s="32">
        <v>2500</v>
      </c>
      <c r="F248" s="32">
        <v>400</v>
      </c>
      <c r="G248" s="32">
        <f t="shared" si="13"/>
        <v>116000</v>
      </c>
      <c r="H248" s="107"/>
    </row>
    <row r="249" spans="1:8" s="18" customFormat="1" ht="18" customHeight="1" x14ac:dyDescent="0.25">
      <c r="A249" s="33">
        <f>IF(C249=0,"",1+MAX(A$13:A248))</f>
        <v>223</v>
      </c>
      <c r="B249" s="90" t="s">
        <v>473</v>
      </c>
      <c r="C249" s="80">
        <v>54</v>
      </c>
      <c r="D249" s="39" t="s">
        <v>210</v>
      </c>
      <c r="E249" s="32">
        <v>2200</v>
      </c>
      <c r="F249" s="32">
        <v>400</v>
      </c>
      <c r="G249" s="32">
        <f t="shared" si="13"/>
        <v>140400</v>
      </c>
      <c r="H249" s="107"/>
    </row>
    <row r="250" spans="1:8" s="18" customFormat="1" ht="18" customHeight="1" x14ac:dyDescent="0.25">
      <c r="A250" s="33">
        <f>IF(C250=0,"",1+MAX(A$13:A249))</f>
        <v>224</v>
      </c>
      <c r="B250" s="90" t="s">
        <v>474</v>
      </c>
      <c r="C250" s="80">
        <v>7</v>
      </c>
      <c r="D250" s="39" t="s">
        <v>210</v>
      </c>
      <c r="E250" s="32">
        <v>1500</v>
      </c>
      <c r="F250" s="32">
        <v>400</v>
      </c>
      <c r="G250" s="32">
        <f t="shared" si="13"/>
        <v>13300</v>
      </c>
      <c r="H250" s="107"/>
    </row>
    <row r="251" spans="1:8" s="18" customFormat="1" ht="18" customHeight="1" x14ac:dyDescent="0.25">
      <c r="A251" s="33">
        <f>IF(C251=0,"",1+MAX(A$13:A250))</f>
        <v>225</v>
      </c>
      <c r="B251" s="90" t="s">
        <v>475</v>
      </c>
      <c r="C251" s="80">
        <v>8</v>
      </c>
      <c r="D251" s="39" t="s">
        <v>210</v>
      </c>
      <c r="E251" s="32">
        <v>2800</v>
      </c>
      <c r="F251" s="32">
        <v>400</v>
      </c>
      <c r="G251" s="32">
        <f t="shared" si="13"/>
        <v>25600</v>
      </c>
      <c r="H251" s="107"/>
    </row>
    <row r="252" spans="1:8" s="18" customFormat="1" ht="18" customHeight="1" x14ac:dyDescent="0.25">
      <c r="A252" s="33">
        <f>IF(C252=0,"",1+MAX(A$13:A251))</f>
        <v>226</v>
      </c>
      <c r="B252" s="90" t="s">
        <v>476</v>
      </c>
      <c r="C252" s="80">
        <v>10</v>
      </c>
      <c r="D252" s="39" t="s">
        <v>210</v>
      </c>
      <c r="E252" s="32">
        <v>2000</v>
      </c>
      <c r="F252" s="32">
        <v>400</v>
      </c>
      <c r="G252" s="32">
        <f t="shared" si="13"/>
        <v>24000</v>
      </c>
      <c r="H252" s="107"/>
    </row>
    <row r="253" spans="1:8" s="18" customFormat="1" ht="18" customHeight="1" x14ac:dyDescent="0.25">
      <c r="A253" s="33">
        <f>IF(C253=0,"",1+MAX(A$13:A252))</f>
        <v>227</v>
      </c>
      <c r="B253" s="90" t="s">
        <v>477</v>
      </c>
      <c r="C253" s="80">
        <v>7</v>
      </c>
      <c r="D253" s="39" t="s">
        <v>210</v>
      </c>
      <c r="E253" s="32">
        <v>1800</v>
      </c>
      <c r="F253" s="32">
        <v>400</v>
      </c>
      <c r="G253" s="32">
        <f t="shared" si="13"/>
        <v>15400</v>
      </c>
      <c r="H253" s="107"/>
    </row>
    <row r="254" spans="1:8" s="18" customFormat="1" ht="18" customHeight="1" x14ac:dyDescent="0.25">
      <c r="A254" s="33">
        <f>IF(C254=0,"",1+MAX(A$13:A253))</f>
        <v>228</v>
      </c>
      <c r="B254" s="90" t="s">
        <v>478</v>
      </c>
      <c r="C254" s="80">
        <v>18</v>
      </c>
      <c r="D254" s="39" t="s">
        <v>210</v>
      </c>
      <c r="E254" s="32">
        <v>3000</v>
      </c>
      <c r="F254" s="32">
        <v>400</v>
      </c>
      <c r="G254" s="32">
        <f t="shared" si="13"/>
        <v>61200</v>
      </c>
      <c r="H254" s="107"/>
    </row>
    <row r="255" spans="1:8" s="18" customFormat="1" ht="18" customHeight="1" x14ac:dyDescent="0.25">
      <c r="A255" s="33">
        <f>IF(C255=0,"",1+MAX(A$13:A254))</f>
        <v>229</v>
      </c>
      <c r="B255" s="90" t="s">
        <v>479</v>
      </c>
      <c r="C255" s="80">
        <v>14</v>
      </c>
      <c r="D255" s="39" t="s">
        <v>210</v>
      </c>
      <c r="E255" s="32">
        <v>3400</v>
      </c>
      <c r="F255" s="32">
        <v>400</v>
      </c>
      <c r="G255" s="32">
        <f t="shared" si="13"/>
        <v>53200</v>
      </c>
      <c r="H255" s="107"/>
    </row>
    <row r="256" spans="1:8" s="18" customFormat="1" ht="18" customHeight="1" x14ac:dyDescent="0.25">
      <c r="A256" s="33">
        <f>IF(C256=0,"",1+MAX(A$13:A255))</f>
        <v>230</v>
      </c>
      <c r="B256" s="90" t="s">
        <v>480</v>
      </c>
      <c r="C256" s="80">
        <v>2</v>
      </c>
      <c r="D256" s="39" t="s">
        <v>210</v>
      </c>
      <c r="E256" s="32">
        <v>4000</v>
      </c>
      <c r="F256" s="32">
        <v>400</v>
      </c>
      <c r="G256" s="32">
        <f t="shared" si="13"/>
        <v>8800</v>
      </c>
      <c r="H256" s="107"/>
    </row>
    <row r="257" spans="1:8" s="18" customFormat="1" ht="18" customHeight="1" x14ac:dyDescent="0.25">
      <c r="A257" s="33">
        <f>IF(C257=0,"",1+MAX(A$13:A256))</f>
        <v>231</v>
      </c>
      <c r="B257" s="90" t="s">
        <v>481</v>
      </c>
      <c r="C257" s="80">
        <v>17</v>
      </c>
      <c r="D257" s="39" t="s">
        <v>210</v>
      </c>
      <c r="E257" s="32">
        <v>2500</v>
      </c>
      <c r="F257" s="32">
        <v>500</v>
      </c>
      <c r="G257" s="32">
        <f t="shared" si="13"/>
        <v>51000</v>
      </c>
      <c r="H257" s="107"/>
    </row>
    <row r="258" spans="1:8" s="18" customFormat="1" ht="18" customHeight="1" x14ac:dyDescent="0.25">
      <c r="A258" s="33">
        <f>IF(C258=0,"",1+MAX(A$13:A257))</f>
        <v>232</v>
      </c>
      <c r="B258" s="90" t="s">
        <v>482</v>
      </c>
      <c r="C258" s="80">
        <v>11</v>
      </c>
      <c r="D258" s="39" t="s">
        <v>210</v>
      </c>
      <c r="E258" s="32">
        <v>3500</v>
      </c>
      <c r="F258" s="32">
        <v>500</v>
      </c>
      <c r="G258" s="32">
        <f t="shared" si="13"/>
        <v>44000</v>
      </c>
      <c r="H258" s="107"/>
    </row>
    <row r="259" spans="1:8" s="18" customFormat="1" ht="18" customHeight="1" x14ac:dyDescent="0.25">
      <c r="A259" s="33">
        <f>IF(C259=0,"",1+MAX(A$13:A258))</f>
        <v>233</v>
      </c>
      <c r="B259" s="90" t="s">
        <v>483</v>
      </c>
      <c r="C259" s="80">
        <v>11</v>
      </c>
      <c r="D259" s="39" t="s">
        <v>210</v>
      </c>
      <c r="E259" s="32">
        <v>1500</v>
      </c>
      <c r="F259" s="32">
        <v>400</v>
      </c>
      <c r="G259" s="32">
        <f t="shared" si="13"/>
        <v>20900</v>
      </c>
      <c r="H259" s="107"/>
    </row>
    <row r="260" spans="1:8" s="18" customFormat="1" ht="18" customHeight="1" x14ac:dyDescent="0.25">
      <c r="A260" s="33">
        <f>IF(C260=0,"",1+MAX(A$13:A259))</f>
        <v>234</v>
      </c>
      <c r="B260" s="90" t="s">
        <v>484</v>
      </c>
      <c r="C260" s="80">
        <v>9</v>
      </c>
      <c r="D260" s="39" t="s">
        <v>210</v>
      </c>
      <c r="E260" s="32">
        <v>2000</v>
      </c>
      <c r="F260" s="32">
        <v>400</v>
      </c>
      <c r="G260" s="32">
        <f t="shared" si="13"/>
        <v>21600</v>
      </c>
      <c r="H260" s="108"/>
    </row>
    <row r="261" spans="1:8" s="18" customFormat="1" ht="18" customHeight="1" x14ac:dyDescent="0.25">
      <c r="A261" s="100" t="s">
        <v>7</v>
      </c>
      <c r="B261" s="101"/>
      <c r="C261" s="101"/>
      <c r="D261" s="101"/>
      <c r="E261" s="101"/>
      <c r="F261" s="101"/>
      <c r="G261" s="101"/>
      <c r="H261" s="52">
        <f>SUM(G223:G260)</f>
        <v>723644.11369999999</v>
      </c>
    </row>
    <row r="262" spans="1:8" s="18" customFormat="1" ht="18" customHeight="1" x14ac:dyDescent="0.25">
      <c r="A262" s="47"/>
      <c r="B262" s="4"/>
      <c r="C262" s="7"/>
      <c r="D262" s="7"/>
      <c r="E262" s="8"/>
      <c r="F262" s="8"/>
      <c r="G262" s="8"/>
      <c r="H262" s="48"/>
    </row>
    <row r="263" spans="1:8" s="18" customFormat="1" ht="18" customHeight="1" x14ac:dyDescent="0.25">
      <c r="A263" s="96" t="s">
        <v>26</v>
      </c>
      <c r="B263" s="97"/>
      <c r="C263" s="97"/>
      <c r="D263" s="97"/>
      <c r="E263" s="97"/>
      <c r="F263" s="97"/>
      <c r="G263" s="97"/>
      <c r="H263" s="98"/>
    </row>
    <row r="264" spans="1:8" s="18" customFormat="1" ht="63" x14ac:dyDescent="0.25">
      <c r="A264" s="33">
        <f>IF(C264=0,"",1+MAX(A$13:A263))</f>
        <v>235</v>
      </c>
      <c r="B264" s="81" t="s">
        <v>231</v>
      </c>
      <c r="C264" s="35">
        <v>1</v>
      </c>
      <c r="D264" s="35" t="s">
        <v>210</v>
      </c>
      <c r="E264" s="32">
        <v>2295</v>
      </c>
      <c r="F264" s="32">
        <v>45</v>
      </c>
      <c r="G264" s="32">
        <f t="shared" ref="G264" si="14">IF(E264="","",C264*(E264+F264))</f>
        <v>2340</v>
      </c>
      <c r="H264" s="99"/>
    </row>
    <row r="265" spans="1:8" s="18" customFormat="1" ht="63" x14ac:dyDescent="0.25">
      <c r="A265" s="33">
        <f>IF(C265=0,"",1+MAX(A$13:A264))</f>
        <v>236</v>
      </c>
      <c r="B265" s="81" t="s">
        <v>232</v>
      </c>
      <c r="C265" s="35">
        <v>1</v>
      </c>
      <c r="D265" s="35" t="s">
        <v>210</v>
      </c>
      <c r="E265" s="32">
        <v>1890</v>
      </c>
      <c r="F265" s="32">
        <v>45</v>
      </c>
      <c r="G265" s="32">
        <f t="shared" ref="G265:G278" si="15">IF(E265="","",C265*(E265+F265))</f>
        <v>1935</v>
      </c>
      <c r="H265" s="99"/>
    </row>
    <row r="266" spans="1:8" s="18" customFormat="1" ht="47.25" x14ac:dyDescent="0.25">
      <c r="A266" s="33">
        <f>IF(C266=0,"",1+MAX(A$13:A265))</f>
        <v>237</v>
      </c>
      <c r="B266" s="81" t="s">
        <v>233</v>
      </c>
      <c r="C266" s="35">
        <v>1</v>
      </c>
      <c r="D266" s="35" t="s">
        <v>210</v>
      </c>
      <c r="E266" s="32">
        <v>1080</v>
      </c>
      <c r="F266" s="32">
        <v>45</v>
      </c>
      <c r="G266" s="32">
        <f t="shared" si="15"/>
        <v>1125</v>
      </c>
      <c r="H266" s="99"/>
    </row>
    <row r="267" spans="1:8" s="18" customFormat="1" ht="47.25" x14ac:dyDescent="0.25">
      <c r="A267" s="33">
        <f>IF(C267=0,"",1+MAX(A$13:A266))</f>
        <v>238</v>
      </c>
      <c r="B267" s="81" t="s">
        <v>234</v>
      </c>
      <c r="C267" s="35">
        <v>1</v>
      </c>
      <c r="D267" s="35" t="s">
        <v>210</v>
      </c>
      <c r="E267" s="32">
        <v>945</v>
      </c>
      <c r="F267" s="32">
        <v>45</v>
      </c>
      <c r="G267" s="32">
        <f t="shared" si="15"/>
        <v>990</v>
      </c>
      <c r="H267" s="99"/>
    </row>
    <row r="268" spans="1:8" s="18" customFormat="1" ht="47.25" x14ac:dyDescent="0.25">
      <c r="A268" s="33">
        <f>IF(C268=0,"",1+MAX(A$13:A267))</f>
        <v>239</v>
      </c>
      <c r="B268" s="81" t="s">
        <v>235</v>
      </c>
      <c r="C268" s="35">
        <v>1</v>
      </c>
      <c r="D268" s="35" t="s">
        <v>210</v>
      </c>
      <c r="E268" s="32">
        <v>1080</v>
      </c>
      <c r="F268" s="32">
        <v>45</v>
      </c>
      <c r="G268" s="32">
        <f t="shared" si="15"/>
        <v>1125</v>
      </c>
      <c r="H268" s="99"/>
    </row>
    <row r="269" spans="1:8" s="18" customFormat="1" ht="63" x14ac:dyDescent="0.25">
      <c r="A269" s="33">
        <f>IF(C269=0,"",1+MAX(A$13:A268))</f>
        <v>240</v>
      </c>
      <c r="B269" s="81" t="s">
        <v>236</v>
      </c>
      <c r="C269" s="35">
        <v>1</v>
      </c>
      <c r="D269" s="35" t="s">
        <v>210</v>
      </c>
      <c r="E269" s="32">
        <v>1080</v>
      </c>
      <c r="F269" s="32">
        <v>45</v>
      </c>
      <c r="G269" s="32">
        <f t="shared" si="15"/>
        <v>1125</v>
      </c>
      <c r="H269" s="99"/>
    </row>
    <row r="270" spans="1:8" s="18" customFormat="1" ht="47.25" x14ac:dyDescent="0.25">
      <c r="A270" s="33">
        <f>IF(C270=0,"",1+MAX(A$13:A269))</f>
        <v>241</v>
      </c>
      <c r="B270" s="81" t="s">
        <v>237</v>
      </c>
      <c r="C270" s="35">
        <v>2</v>
      </c>
      <c r="D270" s="35" t="s">
        <v>210</v>
      </c>
      <c r="E270" s="32">
        <v>945</v>
      </c>
      <c r="F270" s="32">
        <v>45</v>
      </c>
      <c r="G270" s="32">
        <f t="shared" si="15"/>
        <v>1980</v>
      </c>
      <c r="H270" s="99"/>
    </row>
    <row r="271" spans="1:8" s="18" customFormat="1" ht="47.25" x14ac:dyDescent="0.25">
      <c r="A271" s="33">
        <f>IF(C271=0,"",1+MAX(A$13:A270))</f>
        <v>242</v>
      </c>
      <c r="B271" s="81" t="s">
        <v>238</v>
      </c>
      <c r="C271" s="35">
        <v>1</v>
      </c>
      <c r="D271" s="35" t="s">
        <v>210</v>
      </c>
      <c r="E271" s="32">
        <v>1890</v>
      </c>
      <c r="F271" s="32">
        <v>45</v>
      </c>
      <c r="G271" s="32">
        <f t="shared" si="15"/>
        <v>1935</v>
      </c>
      <c r="H271" s="99"/>
    </row>
    <row r="272" spans="1:8" s="18" customFormat="1" ht="31.5" x14ac:dyDescent="0.25">
      <c r="A272" s="33">
        <f>IF(C272=0,"",1+MAX(A$13:A271))</f>
        <v>243</v>
      </c>
      <c r="B272" s="81" t="s">
        <v>239</v>
      </c>
      <c r="C272" s="35">
        <v>1</v>
      </c>
      <c r="D272" s="35" t="s">
        <v>210</v>
      </c>
      <c r="E272" s="32">
        <v>945</v>
      </c>
      <c r="F272" s="32">
        <v>45</v>
      </c>
      <c r="G272" s="32">
        <f t="shared" si="15"/>
        <v>990</v>
      </c>
      <c r="H272" s="99"/>
    </row>
    <row r="273" spans="1:8" s="18" customFormat="1" ht="63" x14ac:dyDescent="0.25">
      <c r="A273" s="33">
        <f>IF(C273=0,"",1+MAX(A$13:A272))</f>
        <v>244</v>
      </c>
      <c r="B273" s="81" t="s">
        <v>240</v>
      </c>
      <c r="C273" s="35">
        <v>2</v>
      </c>
      <c r="D273" s="35" t="s">
        <v>210</v>
      </c>
      <c r="E273" s="32">
        <v>1080</v>
      </c>
      <c r="F273" s="32">
        <v>45</v>
      </c>
      <c r="G273" s="32">
        <f t="shared" si="15"/>
        <v>2250</v>
      </c>
      <c r="H273" s="99"/>
    </row>
    <row r="274" spans="1:8" s="18" customFormat="1" ht="63" x14ac:dyDescent="0.25">
      <c r="A274" s="33">
        <f>IF(C274=0,"",1+MAX(A$13:A273))</f>
        <v>245</v>
      </c>
      <c r="B274" s="81" t="s">
        <v>241</v>
      </c>
      <c r="C274" s="35">
        <v>1</v>
      </c>
      <c r="D274" s="35" t="s">
        <v>210</v>
      </c>
      <c r="E274" s="32">
        <v>2160</v>
      </c>
      <c r="F274" s="32">
        <v>45</v>
      </c>
      <c r="G274" s="32">
        <f t="shared" si="15"/>
        <v>2205</v>
      </c>
      <c r="H274" s="99"/>
    </row>
    <row r="275" spans="1:8" s="18" customFormat="1" ht="63" x14ac:dyDescent="0.25">
      <c r="A275" s="33">
        <f>IF(C275=0,"",1+MAX(A$13:A274))</f>
        <v>246</v>
      </c>
      <c r="B275" s="81" t="s">
        <v>242</v>
      </c>
      <c r="C275" s="35">
        <v>1</v>
      </c>
      <c r="D275" s="35" t="s">
        <v>210</v>
      </c>
      <c r="E275" s="32">
        <v>1080</v>
      </c>
      <c r="F275" s="32">
        <v>45</v>
      </c>
      <c r="G275" s="32">
        <f t="shared" si="15"/>
        <v>1125</v>
      </c>
      <c r="H275" s="99"/>
    </row>
    <row r="276" spans="1:8" s="18" customFormat="1" ht="47.25" x14ac:dyDescent="0.25">
      <c r="A276" s="33">
        <f>IF(C276=0,"",1+MAX(A$13:A275))</f>
        <v>247</v>
      </c>
      <c r="B276" s="81" t="s">
        <v>243</v>
      </c>
      <c r="C276" s="35">
        <v>1</v>
      </c>
      <c r="D276" s="35" t="s">
        <v>210</v>
      </c>
      <c r="E276" s="32">
        <v>1080</v>
      </c>
      <c r="F276" s="32">
        <v>45</v>
      </c>
      <c r="G276" s="32">
        <f t="shared" si="15"/>
        <v>1125</v>
      </c>
      <c r="H276" s="99"/>
    </row>
    <row r="277" spans="1:8" s="18" customFormat="1" ht="18" customHeight="1" x14ac:dyDescent="0.25">
      <c r="A277" s="33">
        <f>IF(C277=0,"",1+MAX(A$13:A276))</f>
        <v>248</v>
      </c>
      <c r="B277" s="36" t="s">
        <v>244</v>
      </c>
      <c r="C277" s="37">
        <v>2</v>
      </c>
      <c r="D277" s="35" t="s">
        <v>210</v>
      </c>
      <c r="E277" s="32">
        <v>1200</v>
      </c>
      <c r="F277" s="32">
        <v>55</v>
      </c>
      <c r="G277" s="32">
        <f t="shared" si="15"/>
        <v>2510</v>
      </c>
      <c r="H277" s="99"/>
    </row>
    <row r="278" spans="1:8" s="18" customFormat="1" ht="18" customHeight="1" x14ac:dyDescent="0.25">
      <c r="A278" s="33">
        <f>IF(C278=0,"",1+MAX(A$13:A277))</f>
        <v>249</v>
      </c>
      <c r="B278" s="36" t="s">
        <v>245</v>
      </c>
      <c r="C278" s="37">
        <v>4</v>
      </c>
      <c r="D278" s="35" t="s">
        <v>210</v>
      </c>
      <c r="E278" s="32">
        <v>3915</v>
      </c>
      <c r="F278" s="32">
        <v>55</v>
      </c>
      <c r="G278" s="32">
        <f t="shared" si="15"/>
        <v>15880</v>
      </c>
      <c r="H278" s="99"/>
    </row>
    <row r="279" spans="1:8" s="18" customFormat="1" ht="18" customHeight="1" x14ac:dyDescent="0.25">
      <c r="A279" s="100" t="s">
        <v>7</v>
      </c>
      <c r="B279" s="101"/>
      <c r="C279" s="101"/>
      <c r="D279" s="101"/>
      <c r="E279" s="101"/>
      <c r="F279" s="101"/>
      <c r="G279" s="101"/>
      <c r="H279" s="52">
        <f>SUM(G264:G278)</f>
        <v>38640</v>
      </c>
    </row>
    <row r="280" spans="1:8" s="18" customFormat="1" ht="18" customHeight="1" x14ac:dyDescent="0.25">
      <c r="A280" s="47"/>
      <c r="B280" s="4"/>
      <c r="C280" s="7"/>
      <c r="D280" s="7"/>
      <c r="E280" s="8"/>
      <c r="F280" s="8"/>
      <c r="G280" s="8"/>
      <c r="H280" s="48"/>
    </row>
    <row r="281" spans="1:8" s="18" customFormat="1" ht="18" customHeight="1" x14ac:dyDescent="0.25">
      <c r="A281" s="96" t="s">
        <v>11</v>
      </c>
      <c r="B281" s="97"/>
      <c r="C281" s="97"/>
      <c r="D281" s="97"/>
      <c r="E281" s="97"/>
      <c r="F281" s="97"/>
      <c r="G281" s="97"/>
      <c r="H281" s="98"/>
    </row>
    <row r="282" spans="1:8" s="18" customFormat="1" ht="18" customHeight="1" x14ac:dyDescent="0.25">
      <c r="A282" s="33" t="str">
        <f>IF(C282=0,"",1+MAX(A$13:A281))</f>
        <v/>
      </c>
      <c r="B282" s="79" t="s">
        <v>325</v>
      </c>
      <c r="C282" s="35"/>
      <c r="D282" s="35"/>
      <c r="E282" s="32" t="str">
        <f t="shared" ref="E282" si="16">IF(C282=0,"",0)</f>
        <v/>
      </c>
      <c r="F282" s="32" t="str">
        <f t="shared" ref="F282" si="17">IF(D282=0,"",0)</f>
        <v/>
      </c>
      <c r="G282" s="32" t="str">
        <f t="shared" ref="G282" si="18">IF(E282="","",C282*(E282+F282))</f>
        <v/>
      </c>
      <c r="H282" s="99"/>
    </row>
    <row r="283" spans="1:8" s="18" customFormat="1" ht="18" customHeight="1" x14ac:dyDescent="0.25">
      <c r="A283" s="33">
        <f>IF(C283=0,"",1+MAX(A$13:A282))</f>
        <v>250</v>
      </c>
      <c r="B283" s="34" t="s">
        <v>246</v>
      </c>
      <c r="C283" s="35">
        <v>91</v>
      </c>
      <c r="D283" s="35" t="s">
        <v>208</v>
      </c>
      <c r="E283" s="32">
        <v>12</v>
      </c>
      <c r="F283" s="32">
        <v>6</v>
      </c>
      <c r="G283" s="32">
        <f t="shared" ref="G283:G345" si="19">IF(E283="","",C283*(E283+F283))</f>
        <v>1638</v>
      </c>
      <c r="H283" s="99"/>
    </row>
    <row r="284" spans="1:8" s="18" customFormat="1" ht="18" customHeight="1" x14ac:dyDescent="0.25">
      <c r="A284" s="33">
        <f>IF(C284=0,"",1+MAX(A$13:A283))</f>
        <v>251</v>
      </c>
      <c r="B284" s="34" t="s">
        <v>247</v>
      </c>
      <c r="C284" s="35">
        <v>39</v>
      </c>
      <c r="D284" s="35" t="s">
        <v>208</v>
      </c>
      <c r="E284" s="32">
        <v>2</v>
      </c>
      <c r="F284" s="32">
        <v>2</v>
      </c>
      <c r="G284" s="32">
        <f t="shared" si="19"/>
        <v>156</v>
      </c>
      <c r="H284" s="99"/>
    </row>
    <row r="285" spans="1:8" s="18" customFormat="1" ht="18" customHeight="1" x14ac:dyDescent="0.25">
      <c r="A285" s="33">
        <f>IF(C285=0,"",1+MAX(A$13:A284))</f>
        <v>252</v>
      </c>
      <c r="B285" s="34" t="s">
        <v>248</v>
      </c>
      <c r="C285" s="80">
        <v>533.53143999999998</v>
      </c>
      <c r="D285" s="35" t="s">
        <v>208</v>
      </c>
      <c r="E285" s="32">
        <v>30</v>
      </c>
      <c r="F285" s="32">
        <v>15</v>
      </c>
      <c r="G285" s="32">
        <f t="shared" si="19"/>
        <v>24008.914799999999</v>
      </c>
      <c r="H285" s="99"/>
    </row>
    <row r="286" spans="1:8" s="18" customFormat="1" ht="18" customHeight="1" x14ac:dyDescent="0.25">
      <c r="A286" s="33">
        <f>IF(C286=0,"",1+MAX(A$13:A285))</f>
        <v>253</v>
      </c>
      <c r="B286" s="34" t="s">
        <v>249</v>
      </c>
      <c r="C286" s="80">
        <v>340.15</v>
      </c>
      <c r="D286" s="35" t="s">
        <v>208</v>
      </c>
      <c r="E286" s="32">
        <v>2</v>
      </c>
      <c r="F286" s="32">
        <v>2</v>
      </c>
      <c r="G286" s="32">
        <f t="shared" si="19"/>
        <v>1360.6</v>
      </c>
      <c r="H286" s="99"/>
    </row>
    <row r="287" spans="1:8" s="18" customFormat="1" ht="18" customHeight="1" x14ac:dyDescent="0.25">
      <c r="A287" s="33">
        <f>IF(C287=0,"",1+MAX(A$13:A286))</f>
        <v>254</v>
      </c>
      <c r="B287" s="34" t="s">
        <v>250</v>
      </c>
      <c r="C287" s="80">
        <v>674.72</v>
      </c>
      <c r="D287" s="35" t="s">
        <v>208</v>
      </c>
      <c r="E287" s="32">
        <v>2</v>
      </c>
      <c r="F287" s="32">
        <v>2</v>
      </c>
      <c r="G287" s="32">
        <f t="shared" si="19"/>
        <v>2698.88</v>
      </c>
      <c r="H287" s="99"/>
    </row>
    <row r="288" spans="1:8" s="18" customFormat="1" ht="18" customHeight="1" x14ac:dyDescent="0.25">
      <c r="A288" s="33">
        <f>IF(C288=0,"",1+MAX(A$13:A287))</f>
        <v>255</v>
      </c>
      <c r="B288" s="34" t="s">
        <v>251</v>
      </c>
      <c r="C288" s="80">
        <v>33.630000000000003</v>
      </c>
      <c r="D288" s="35" t="s">
        <v>208</v>
      </c>
      <c r="E288" s="32">
        <v>2</v>
      </c>
      <c r="F288" s="32">
        <v>2</v>
      </c>
      <c r="G288" s="32">
        <f t="shared" si="19"/>
        <v>134.52000000000001</v>
      </c>
      <c r="H288" s="99"/>
    </row>
    <row r="289" spans="1:8" s="18" customFormat="1" ht="18" customHeight="1" x14ac:dyDescent="0.25">
      <c r="A289" s="33">
        <f>IF(C289=0,"",1+MAX(A$13:A288))</f>
        <v>256</v>
      </c>
      <c r="B289" s="34" t="s">
        <v>252</v>
      </c>
      <c r="C289" s="80">
        <v>345</v>
      </c>
      <c r="D289" s="35" t="s">
        <v>208</v>
      </c>
      <c r="E289" s="32">
        <v>2</v>
      </c>
      <c r="F289" s="32">
        <v>2</v>
      </c>
      <c r="G289" s="32">
        <f t="shared" si="19"/>
        <v>1380</v>
      </c>
      <c r="H289" s="99"/>
    </row>
    <row r="290" spans="1:8" s="18" customFormat="1" ht="18" customHeight="1" x14ac:dyDescent="0.25">
      <c r="A290" s="33">
        <f>IF(C290=0,"",1+MAX(A$13:A289))</f>
        <v>257</v>
      </c>
      <c r="B290" s="34" t="s">
        <v>253</v>
      </c>
      <c r="C290" s="80">
        <v>153</v>
      </c>
      <c r="D290" s="35" t="s">
        <v>208</v>
      </c>
      <c r="E290" s="32">
        <v>5</v>
      </c>
      <c r="F290" s="32">
        <v>3</v>
      </c>
      <c r="G290" s="32">
        <f t="shared" si="19"/>
        <v>1224</v>
      </c>
      <c r="H290" s="99"/>
    </row>
    <row r="291" spans="1:8" s="18" customFormat="1" ht="18" customHeight="1" x14ac:dyDescent="0.25">
      <c r="A291" s="33">
        <f>IF(C291=0,"",1+MAX(A$13:A290))</f>
        <v>258</v>
      </c>
      <c r="B291" s="34" t="s">
        <v>254</v>
      </c>
      <c r="C291" s="80">
        <v>269</v>
      </c>
      <c r="D291" s="35" t="s">
        <v>208</v>
      </c>
      <c r="E291" s="32">
        <v>2</v>
      </c>
      <c r="F291" s="32">
        <v>2</v>
      </c>
      <c r="G291" s="32">
        <f t="shared" si="19"/>
        <v>1076</v>
      </c>
      <c r="H291" s="99"/>
    </row>
    <row r="292" spans="1:8" s="18" customFormat="1" ht="18" customHeight="1" x14ac:dyDescent="0.25">
      <c r="A292" s="33">
        <f>IF(C292=0,"",1+MAX(A$13:A291))</f>
        <v>259</v>
      </c>
      <c r="B292" s="34" t="s">
        <v>255</v>
      </c>
      <c r="C292" s="80">
        <v>76</v>
      </c>
      <c r="D292" s="35" t="s">
        <v>209</v>
      </c>
      <c r="E292" s="32">
        <f t="shared" ref="E292:E340" si="20">IF(C292=0,"",0)</f>
        <v>0</v>
      </c>
      <c r="F292" s="32">
        <f t="shared" ref="F292:F340" si="21">IF(D292=0,"",0)</f>
        <v>0</v>
      </c>
      <c r="G292" s="32">
        <f t="shared" si="19"/>
        <v>0</v>
      </c>
      <c r="H292" s="99"/>
    </row>
    <row r="293" spans="1:8" s="18" customFormat="1" ht="18" customHeight="1" x14ac:dyDescent="0.25">
      <c r="A293" s="33">
        <f>IF(C293=0,"",1+MAX(A$13:A292))</f>
        <v>260</v>
      </c>
      <c r="B293" s="34" t="s">
        <v>256</v>
      </c>
      <c r="C293" s="80">
        <v>42</v>
      </c>
      <c r="D293" s="35" t="s">
        <v>209</v>
      </c>
      <c r="E293" s="32">
        <v>40</v>
      </c>
      <c r="F293" s="32">
        <v>10</v>
      </c>
      <c r="G293" s="32">
        <f t="shared" si="19"/>
        <v>2100</v>
      </c>
      <c r="H293" s="99"/>
    </row>
    <row r="294" spans="1:8" s="18" customFormat="1" ht="31.5" x14ac:dyDescent="0.25">
      <c r="A294" s="33">
        <f>IF(C294=0,"",1+MAX(A$13:A293))</f>
        <v>261</v>
      </c>
      <c r="B294" s="81" t="s">
        <v>257</v>
      </c>
      <c r="C294" s="80">
        <v>81.34</v>
      </c>
      <c r="D294" s="35" t="s">
        <v>209</v>
      </c>
      <c r="E294" s="32">
        <v>1</v>
      </c>
      <c r="F294" s="32">
        <v>1</v>
      </c>
      <c r="G294" s="32">
        <f t="shared" si="19"/>
        <v>162.68</v>
      </c>
      <c r="H294" s="99"/>
    </row>
    <row r="295" spans="1:8" s="18" customFormat="1" ht="31.5" x14ac:dyDescent="0.25">
      <c r="A295" s="33">
        <f>IF(C295=0,"",1+MAX(A$13:A294))</f>
        <v>262</v>
      </c>
      <c r="B295" s="81" t="s">
        <v>258</v>
      </c>
      <c r="C295" s="80">
        <v>23.08</v>
      </c>
      <c r="D295" s="35" t="s">
        <v>209</v>
      </c>
      <c r="E295" s="32">
        <v>1</v>
      </c>
      <c r="F295" s="32">
        <v>1</v>
      </c>
      <c r="G295" s="32">
        <f t="shared" si="19"/>
        <v>46.16</v>
      </c>
      <c r="H295" s="99"/>
    </row>
    <row r="296" spans="1:8" s="18" customFormat="1" ht="31.5" x14ac:dyDescent="0.25">
      <c r="A296" s="33">
        <f>IF(C296=0,"",1+MAX(A$13:A295))</f>
        <v>263</v>
      </c>
      <c r="B296" s="81" t="s">
        <v>259</v>
      </c>
      <c r="C296" s="80">
        <v>303.14</v>
      </c>
      <c r="D296" s="35" t="s">
        <v>209</v>
      </c>
      <c r="E296" s="32">
        <v>1</v>
      </c>
      <c r="F296" s="32">
        <v>1</v>
      </c>
      <c r="G296" s="32">
        <f t="shared" si="19"/>
        <v>606.28</v>
      </c>
      <c r="H296" s="99"/>
    </row>
    <row r="297" spans="1:8" s="18" customFormat="1" ht="31.5" x14ac:dyDescent="0.25">
      <c r="A297" s="33">
        <f>IF(C297=0,"",1+MAX(A$13:A296))</f>
        <v>264</v>
      </c>
      <c r="B297" s="81" t="s">
        <v>260</v>
      </c>
      <c r="C297" s="80">
        <v>18.428000000000001</v>
      </c>
      <c r="D297" s="35" t="s">
        <v>209</v>
      </c>
      <c r="E297" s="32">
        <v>1</v>
      </c>
      <c r="F297" s="32">
        <v>1</v>
      </c>
      <c r="G297" s="32">
        <f t="shared" si="19"/>
        <v>36.856000000000002</v>
      </c>
      <c r="H297" s="99"/>
    </row>
    <row r="298" spans="1:8" s="18" customFormat="1" ht="31.5" x14ac:dyDescent="0.25">
      <c r="A298" s="33">
        <f>IF(C298=0,"",1+MAX(A$13:A297))</f>
        <v>265</v>
      </c>
      <c r="B298" s="81" t="s">
        <v>261</v>
      </c>
      <c r="C298" s="80">
        <v>996.9</v>
      </c>
      <c r="D298" s="35" t="s">
        <v>209</v>
      </c>
      <c r="E298" s="32">
        <v>1</v>
      </c>
      <c r="F298" s="32">
        <v>1</v>
      </c>
      <c r="G298" s="32">
        <f t="shared" si="19"/>
        <v>1993.8</v>
      </c>
      <c r="H298" s="99"/>
    </row>
    <row r="299" spans="1:8" s="18" customFormat="1" ht="31.5" x14ac:dyDescent="0.25">
      <c r="A299" s="33">
        <f>IF(C299=0,"",1+MAX(A$13:A298))</f>
        <v>266</v>
      </c>
      <c r="B299" s="81" t="s">
        <v>262</v>
      </c>
      <c r="C299" s="80">
        <v>862.70298000000003</v>
      </c>
      <c r="D299" s="35" t="s">
        <v>209</v>
      </c>
      <c r="E299" s="32">
        <v>1</v>
      </c>
      <c r="F299" s="32">
        <v>1</v>
      </c>
      <c r="G299" s="32">
        <f t="shared" si="19"/>
        <v>1725.4059600000001</v>
      </c>
      <c r="H299" s="99"/>
    </row>
    <row r="300" spans="1:8" s="18" customFormat="1" ht="31.5" x14ac:dyDescent="0.25">
      <c r="A300" s="33">
        <f>IF(C300=0,"",1+MAX(A$13:A299))</f>
        <v>267</v>
      </c>
      <c r="B300" s="81" t="s">
        <v>263</v>
      </c>
      <c r="C300" s="80">
        <v>793</v>
      </c>
      <c r="D300" s="35" t="s">
        <v>209</v>
      </c>
      <c r="E300" s="32">
        <v>1</v>
      </c>
      <c r="F300" s="32">
        <v>1</v>
      </c>
      <c r="G300" s="32">
        <f t="shared" si="19"/>
        <v>1586</v>
      </c>
      <c r="H300" s="99"/>
    </row>
    <row r="301" spans="1:8" s="18" customFormat="1" ht="31.5" x14ac:dyDescent="0.25">
      <c r="A301" s="33">
        <f>IF(C301=0,"",1+MAX(A$13:A300))</f>
        <v>268</v>
      </c>
      <c r="B301" s="81" t="s">
        <v>264</v>
      </c>
      <c r="C301" s="80">
        <v>3104</v>
      </c>
      <c r="D301" s="35" t="s">
        <v>209</v>
      </c>
      <c r="E301" s="32">
        <v>1</v>
      </c>
      <c r="F301" s="32">
        <v>1</v>
      </c>
      <c r="G301" s="32">
        <f t="shared" si="19"/>
        <v>6208</v>
      </c>
      <c r="H301" s="99"/>
    </row>
    <row r="302" spans="1:8" s="18" customFormat="1" ht="31.5" x14ac:dyDescent="0.25">
      <c r="A302" s="33">
        <f>IF(C302=0,"",1+MAX(A$13:A301))</f>
        <v>269</v>
      </c>
      <c r="B302" s="81" t="s">
        <v>265</v>
      </c>
      <c r="C302" s="80">
        <v>1271</v>
      </c>
      <c r="D302" s="35" t="s">
        <v>209</v>
      </c>
      <c r="E302" s="32">
        <v>1</v>
      </c>
      <c r="F302" s="32">
        <v>1</v>
      </c>
      <c r="G302" s="32">
        <f t="shared" si="19"/>
        <v>2542</v>
      </c>
      <c r="H302" s="99"/>
    </row>
    <row r="303" spans="1:8" s="18" customFormat="1" ht="31.5" x14ac:dyDescent="0.25">
      <c r="A303" s="33">
        <f>IF(C303=0,"",1+MAX(A$13:A302))</f>
        <v>270</v>
      </c>
      <c r="B303" s="81" t="s">
        <v>266</v>
      </c>
      <c r="C303" s="80">
        <v>36</v>
      </c>
      <c r="D303" s="35" t="s">
        <v>209</v>
      </c>
      <c r="E303" s="32">
        <v>2</v>
      </c>
      <c r="F303" s="32">
        <v>2</v>
      </c>
      <c r="G303" s="32">
        <f t="shared" si="19"/>
        <v>144</v>
      </c>
      <c r="H303" s="99"/>
    </row>
    <row r="304" spans="1:8" s="18" customFormat="1" ht="18" customHeight="1" x14ac:dyDescent="0.25">
      <c r="A304" s="33">
        <f>IF(C304=0,"",1+MAX(A$13:A303))</f>
        <v>271</v>
      </c>
      <c r="B304" s="34" t="s">
        <v>267</v>
      </c>
      <c r="C304" s="80">
        <v>19</v>
      </c>
      <c r="D304" s="35" t="s">
        <v>209</v>
      </c>
      <c r="E304" s="32">
        <v>2</v>
      </c>
      <c r="F304" s="32">
        <v>2</v>
      </c>
      <c r="G304" s="32">
        <f t="shared" si="19"/>
        <v>76</v>
      </c>
      <c r="H304" s="99"/>
    </row>
    <row r="305" spans="1:8" s="18" customFormat="1" ht="18" customHeight="1" x14ac:dyDescent="0.25">
      <c r="A305" s="33">
        <f>IF(C305=0,"",1+MAX(A$13:A304))</f>
        <v>272</v>
      </c>
      <c r="B305" s="34" t="s">
        <v>268</v>
      </c>
      <c r="C305" s="80">
        <v>98</v>
      </c>
      <c r="D305" s="35" t="s">
        <v>209</v>
      </c>
      <c r="E305" s="32">
        <v>2</v>
      </c>
      <c r="F305" s="32">
        <v>2</v>
      </c>
      <c r="G305" s="32">
        <f t="shared" si="19"/>
        <v>392</v>
      </c>
      <c r="H305" s="99"/>
    </row>
    <row r="306" spans="1:8" s="18" customFormat="1" ht="18" customHeight="1" x14ac:dyDescent="0.25">
      <c r="A306" s="33">
        <f>IF(C306=0,"",1+MAX(A$13:A305))</f>
        <v>273</v>
      </c>
      <c r="B306" s="34" t="s">
        <v>269</v>
      </c>
      <c r="C306" s="80">
        <v>12</v>
      </c>
      <c r="D306" s="35" t="s">
        <v>209</v>
      </c>
      <c r="E306" s="32">
        <v>5</v>
      </c>
      <c r="F306" s="32">
        <v>3</v>
      </c>
      <c r="G306" s="32">
        <f t="shared" si="19"/>
        <v>96</v>
      </c>
      <c r="H306" s="99"/>
    </row>
    <row r="307" spans="1:8" s="18" customFormat="1" ht="18" customHeight="1" x14ac:dyDescent="0.25">
      <c r="A307" s="33">
        <f>IF(C307=0,"",1+MAX(A$13:A306))</f>
        <v>274</v>
      </c>
      <c r="B307" s="34" t="s">
        <v>270</v>
      </c>
      <c r="C307" s="80">
        <v>383</v>
      </c>
      <c r="D307" s="35" t="s">
        <v>209</v>
      </c>
      <c r="E307" s="32">
        <v>6</v>
      </c>
      <c r="F307" s="32">
        <v>4</v>
      </c>
      <c r="G307" s="32">
        <f t="shared" si="19"/>
        <v>3830</v>
      </c>
      <c r="H307" s="99"/>
    </row>
    <row r="308" spans="1:8" s="18" customFormat="1" ht="18" customHeight="1" x14ac:dyDescent="0.25">
      <c r="A308" s="33">
        <f>IF(C308=0,"",1+MAX(A$13:A307))</f>
        <v>275</v>
      </c>
      <c r="B308" s="34" t="s">
        <v>271</v>
      </c>
      <c r="C308" s="80">
        <v>1</v>
      </c>
      <c r="D308" s="35" t="s">
        <v>210</v>
      </c>
      <c r="E308" s="32">
        <v>4600</v>
      </c>
      <c r="F308" s="32">
        <v>400</v>
      </c>
      <c r="G308" s="32">
        <f t="shared" si="19"/>
        <v>5000</v>
      </c>
      <c r="H308" s="99"/>
    </row>
    <row r="309" spans="1:8" s="18" customFormat="1" ht="31.5" x14ac:dyDescent="0.25">
      <c r="A309" s="33">
        <f>IF(C309=0,"",1+MAX(A$13:A308))</f>
        <v>276</v>
      </c>
      <c r="B309" s="81" t="s">
        <v>272</v>
      </c>
      <c r="C309" s="80">
        <v>2</v>
      </c>
      <c r="D309" s="35" t="s">
        <v>210</v>
      </c>
      <c r="E309" s="32">
        <v>720</v>
      </c>
      <c r="F309" s="32">
        <v>130</v>
      </c>
      <c r="G309" s="32">
        <f t="shared" si="19"/>
        <v>1700</v>
      </c>
      <c r="H309" s="99"/>
    </row>
    <row r="310" spans="1:8" s="18" customFormat="1" ht="31.5" x14ac:dyDescent="0.25">
      <c r="A310" s="33">
        <f>IF(C310=0,"",1+MAX(A$13:A309))</f>
        <v>277</v>
      </c>
      <c r="B310" s="81" t="s">
        <v>273</v>
      </c>
      <c r="C310" s="80">
        <v>4</v>
      </c>
      <c r="D310" s="35" t="s">
        <v>210</v>
      </c>
      <c r="E310" s="32">
        <v>1680</v>
      </c>
      <c r="F310" s="32">
        <v>130</v>
      </c>
      <c r="G310" s="32">
        <f t="shared" si="19"/>
        <v>7240</v>
      </c>
      <c r="H310" s="99"/>
    </row>
    <row r="311" spans="1:8" s="18" customFormat="1" ht="18" customHeight="1" x14ac:dyDescent="0.25">
      <c r="A311" s="33">
        <f>IF(C311=0,"",1+MAX(A$13:A310))</f>
        <v>278</v>
      </c>
      <c r="B311" s="34" t="s">
        <v>275</v>
      </c>
      <c r="C311" s="80">
        <v>18</v>
      </c>
      <c r="D311" s="35" t="s">
        <v>210</v>
      </c>
      <c r="E311" s="32">
        <v>150</v>
      </c>
      <c r="F311" s="32">
        <v>23</v>
      </c>
      <c r="G311" s="32">
        <f t="shared" si="19"/>
        <v>3114</v>
      </c>
      <c r="H311" s="99"/>
    </row>
    <row r="312" spans="1:8" s="18" customFormat="1" ht="18" customHeight="1" x14ac:dyDescent="0.25">
      <c r="A312" s="33">
        <f>IF(C312=0,"",1+MAX(A$13:A311))</f>
        <v>279</v>
      </c>
      <c r="B312" s="34" t="s">
        <v>276</v>
      </c>
      <c r="C312" s="80">
        <v>8</v>
      </c>
      <c r="D312" s="35" t="s">
        <v>210</v>
      </c>
      <c r="E312" s="32">
        <v>180</v>
      </c>
      <c r="F312" s="32">
        <v>35</v>
      </c>
      <c r="G312" s="32">
        <f t="shared" si="19"/>
        <v>1720</v>
      </c>
      <c r="H312" s="99"/>
    </row>
    <row r="313" spans="1:8" s="18" customFormat="1" ht="18" customHeight="1" x14ac:dyDescent="0.25">
      <c r="A313" s="33">
        <f>IF(C313=0,"",1+MAX(A$13:A312))</f>
        <v>280</v>
      </c>
      <c r="B313" s="34" t="s">
        <v>277</v>
      </c>
      <c r="C313" s="80">
        <v>24</v>
      </c>
      <c r="D313" s="35" t="s">
        <v>210</v>
      </c>
      <c r="E313" s="32">
        <v>55</v>
      </c>
      <c r="F313" s="32">
        <v>10</v>
      </c>
      <c r="G313" s="32">
        <f t="shared" si="19"/>
        <v>1560</v>
      </c>
      <c r="H313" s="99"/>
    </row>
    <row r="314" spans="1:8" s="18" customFormat="1" ht="18" customHeight="1" x14ac:dyDescent="0.25">
      <c r="A314" s="33" t="str">
        <f>IF(C314=0,"",1+MAX(A$13:A313))</f>
        <v/>
      </c>
      <c r="B314" s="79" t="s">
        <v>326</v>
      </c>
      <c r="C314" s="80"/>
      <c r="D314" s="35"/>
      <c r="E314" s="32" t="str">
        <f t="shared" si="20"/>
        <v/>
      </c>
      <c r="F314" s="32" t="str">
        <f t="shared" si="21"/>
        <v/>
      </c>
      <c r="G314" s="32" t="str">
        <f t="shared" si="19"/>
        <v/>
      </c>
      <c r="H314" s="99"/>
    </row>
    <row r="315" spans="1:8" s="18" customFormat="1" ht="31.5" x14ac:dyDescent="0.25">
      <c r="A315" s="33">
        <f>IF(C315=0,"",1+MAX(A$13:A314))</f>
        <v>281</v>
      </c>
      <c r="B315" s="81" t="s">
        <v>278</v>
      </c>
      <c r="C315" s="80">
        <v>2199.81</v>
      </c>
      <c r="D315" s="35" t="s">
        <v>208</v>
      </c>
      <c r="E315" s="32">
        <v>5</v>
      </c>
      <c r="F315" s="32">
        <v>3</v>
      </c>
      <c r="G315" s="32">
        <f t="shared" si="19"/>
        <v>17598.48</v>
      </c>
      <c r="H315" s="99"/>
    </row>
    <row r="316" spans="1:8" s="18" customFormat="1" ht="31.5" x14ac:dyDescent="0.25">
      <c r="A316" s="33">
        <f>IF(C316=0,"",1+MAX(A$13:A315))</f>
        <v>282</v>
      </c>
      <c r="B316" s="81" t="s">
        <v>279</v>
      </c>
      <c r="C316" s="80">
        <v>3962.8</v>
      </c>
      <c r="D316" s="35" t="s">
        <v>208</v>
      </c>
      <c r="E316" s="32">
        <v>5</v>
      </c>
      <c r="F316" s="32">
        <v>3</v>
      </c>
      <c r="G316" s="32">
        <f t="shared" si="19"/>
        <v>31702.400000000001</v>
      </c>
      <c r="H316" s="99"/>
    </row>
    <row r="317" spans="1:8" s="18" customFormat="1" ht="47.25" x14ac:dyDescent="0.25">
      <c r="A317" s="33">
        <f>IF(C317=0,"",1+MAX(A$13:A316))</f>
        <v>283</v>
      </c>
      <c r="B317" s="81" t="s">
        <v>280</v>
      </c>
      <c r="C317" s="80">
        <v>2813.25</v>
      </c>
      <c r="D317" s="35" t="s">
        <v>208</v>
      </c>
      <c r="E317" s="32">
        <v>5</v>
      </c>
      <c r="F317" s="32">
        <v>3</v>
      </c>
      <c r="G317" s="32">
        <f t="shared" si="19"/>
        <v>22506</v>
      </c>
      <c r="H317" s="99"/>
    </row>
    <row r="318" spans="1:8" s="18" customFormat="1" ht="47.25" x14ac:dyDescent="0.25">
      <c r="A318" s="33">
        <f>IF(C318=0,"",1+MAX(A$13:A317))</f>
        <v>284</v>
      </c>
      <c r="B318" s="81" t="s">
        <v>280</v>
      </c>
      <c r="C318" s="80">
        <v>3000</v>
      </c>
      <c r="D318" s="35" t="s">
        <v>208</v>
      </c>
      <c r="E318" s="32">
        <v>5</v>
      </c>
      <c r="F318" s="32">
        <v>3</v>
      </c>
      <c r="G318" s="32">
        <f t="shared" si="19"/>
        <v>24000</v>
      </c>
      <c r="H318" s="99"/>
    </row>
    <row r="319" spans="1:8" s="18" customFormat="1" ht="47.25" x14ac:dyDescent="0.25">
      <c r="A319" s="33">
        <f>IF(C319=0,"",1+MAX(A$13:A318))</f>
        <v>285</v>
      </c>
      <c r="B319" s="81" t="s">
        <v>280</v>
      </c>
      <c r="C319" s="80">
        <v>2337.6999999999998</v>
      </c>
      <c r="D319" s="35" t="s">
        <v>208</v>
      </c>
      <c r="E319" s="32">
        <v>5</v>
      </c>
      <c r="F319" s="32">
        <v>3</v>
      </c>
      <c r="G319" s="32">
        <f t="shared" si="19"/>
        <v>18701.599999999999</v>
      </c>
      <c r="H319" s="99"/>
    </row>
    <row r="320" spans="1:8" s="18" customFormat="1" ht="18" customHeight="1" x14ac:dyDescent="0.25">
      <c r="A320" s="33">
        <f>IF(C320=0,"",1+MAX(A$13:A319))</f>
        <v>286</v>
      </c>
      <c r="B320" s="34" t="s">
        <v>281</v>
      </c>
      <c r="C320" s="80">
        <v>185.35499999999999</v>
      </c>
      <c r="D320" s="35" t="s">
        <v>208</v>
      </c>
      <c r="E320" s="32">
        <v>10</v>
      </c>
      <c r="F320" s="32">
        <v>5</v>
      </c>
      <c r="G320" s="32">
        <f t="shared" si="19"/>
        <v>2780.3249999999998</v>
      </c>
      <c r="H320" s="99"/>
    </row>
    <row r="321" spans="1:8" s="18" customFormat="1" ht="31.5" x14ac:dyDescent="0.25">
      <c r="A321" s="33">
        <f>IF(C321=0,"",1+MAX(A$13:A320))</f>
        <v>287</v>
      </c>
      <c r="B321" s="81" t="s">
        <v>282</v>
      </c>
      <c r="C321" s="80">
        <v>2839.143</v>
      </c>
      <c r="D321" s="35" t="s">
        <v>208</v>
      </c>
      <c r="E321" s="32">
        <v>10</v>
      </c>
      <c r="F321" s="32">
        <v>5</v>
      </c>
      <c r="G321" s="32">
        <f t="shared" si="19"/>
        <v>42587.145000000004</v>
      </c>
      <c r="H321" s="99"/>
    </row>
    <row r="322" spans="1:8" s="18" customFormat="1" ht="31.5" x14ac:dyDescent="0.25">
      <c r="A322" s="33">
        <f>IF(C322=0,"",1+MAX(A$13:A321))</f>
        <v>288</v>
      </c>
      <c r="B322" s="81" t="s">
        <v>283</v>
      </c>
      <c r="C322" s="80">
        <v>840.86279999999999</v>
      </c>
      <c r="D322" s="35" t="s">
        <v>208</v>
      </c>
      <c r="E322" s="32">
        <v>10</v>
      </c>
      <c r="F322" s="32">
        <v>5</v>
      </c>
      <c r="G322" s="32">
        <f t="shared" si="19"/>
        <v>12612.941999999999</v>
      </c>
      <c r="H322" s="99"/>
    </row>
    <row r="323" spans="1:8" s="18" customFormat="1" ht="31.5" x14ac:dyDescent="0.25">
      <c r="A323" s="33">
        <f>IF(C323=0,"",1+MAX(A$13:A322))</f>
        <v>289</v>
      </c>
      <c r="B323" s="81" t="s">
        <v>284</v>
      </c>
      <c r="C323" s="80">
        <v>1475.7719999999999</v>
      </c>
      <c r="D323" s="35" t="s">
        <v>208</v>
      </c>
      <c r="E323" s="32">
        <v>10</v>
      </c>
      <c r="F323" s="32">
        <v>5</v>
      </c>
      <c r="G323" s="32">
        <f t="shared" si="19"/>
        <v>22136.579999999998</v>
      </c>
      <c r="H323" s="99"/>
    </row>
    <row r="324" spans="1:8" s="18" customFormat="1" ht="18" customHeight="1" x14ac:dyDescent="0.25">
      <c r="A324" s="33">
        <f>IF(C324=0,"",1+MAX(A$13:A323))</f>
        <v>290</v>
      </c>
      <c r="B324" s="34" t="s">
        <v>285</v>
      </c>
      <c r="C324" s="80">
        <v>858.8809</v>
      </c>
      <c r="D324" s="35" t="s">
        <v>208</v>
      </c>
      <c r="E324" s="32">
        <v>10</v>
      </c>
      <c r="F324" s="32">
        <v>5</v>
      </c>
      <c r="G324" s="32">
        <f t="shared" si="19"/>
        <v>12883.2135</v>
      </c>
      <c r="H324" s="99"/>
    </row>
    <row r="325" spans="1:8" s="18" customFormat="1" ht="31.5" x14ac:dyDescent="0.25">
      <c r="A325" s="33">
        <f>IF(C325=0,"",1+MAX(A$13:A324))</f>
        <v>291</v>
      </c>
      <c r="B325" s="81" t="s">
        <v>286</v>
      </c>
      <c r="C325" s="80">
        <v>7042.37</v>
      </c>
      <c r="D325" s="35" t="s">
        <v>208</v>
      </c>
      <c r="E325" s="32">
        <v>6</v>
      </c>
      <c r="F325" s="32">
        <v>4</v>
      </c>
      <c r="G325" s="32">
        <f t="shared" si="19"/>
        <v>70423.7</v>
      </c>
      <c r="H325" s="99"/>
    </row>
    <row r="326" spans="1:8" s="18" customFormat="1" ht="31.5" x14ac:dyDescent="0.25">
      <c r="A326" s="33">
        <f>IF(C326=0,"",1+MAX(A$13:A325))</f>
        <v>292</v>
      </c>
      <c r="B326" s="81" t="s">
        <v>287</v>
      </c>
      <c r="C326" s="80">
        <v>1586.42</v>
      </c>
      <c r="D326" s="35" t="s">
        <v>209</v>
      </c>
      <c r="E326" s="32">
        <v>5</v>
      </c>
      <c r="F326" s="32">
        <v>3</v>
      </c>
      <c r="G326" s="32">
        <f t="shared" si="19"/>
        <v>12691.36</v>
      </c>
      <c r="H326" s="99"/>
    </row>
    <row r="327" spans="1:8" s="18" customFormat="1" ht="31.5" x14ac:dyDescent="0.25">
      <c r="A327" s="33">
        <f>IF(C327=0,"",1+MAX(A$13:A326))</f>
        <v>293</v>
      </c>
      <c r="B327" s="81" t="s">
        <v>288</v>
      </c>
      <c r="C327" s="80">
        <v>1142</v>
      </c>
      <c r="D327" s="35" t="s">
        <v>209</v>
      </c>
      <c r="E327" s="32">
        <v>5</v>
      </c>
      <c r="F327" s="32">
        <v>3</v>
      </c>
      <c r="G327" s="32">
        <f t="shared" si="19"/>
        <v>9136</v>
      </c>
      <c r="H327" s="99"/>
    </row>
    <row r="328" spans="1:8" s="18" customFormat="1" ht="31.5" x14ac:dyDescent="0.25">
      <c r="A328" s="33">
        <f>IF(C328=0,"",1+MAX(A$13:A327))</f>
        <v>294</v>
      </c>
      <c r="B328" s="81" t="s">
        <v>289</v>
      </c>
      <c r="C328" s="80">
        <v>328</v>
      </c>
      <c r="D328" s="35" t="s">
        <v>209</v>
      </c>
      <c r="E328" s="32">
        <v>7</v>
      </c>
      <c r="F328" s="32">
        <v>4</v>
      </c>
      <c r="G328" s="32">
        <f t="shared" si="19"/>
        <v>3608</v>
      </c>
      <c r="H328" s="99"/>
    </row>
    <row r="329" spans="1:8" s="18" customFormat="1" ht="18" customHeight="1" x14ac:dyDescent="0.25">
      <c r="A329" s="33">
        <f>IF(C329=0,"",1+MAX(A$13:A328))</f>
        <v>295</v>
      </c>
      <c r="B329" s="81" t="s">
        <v>290</v>
      </c>
      <c r="C329" s="80">
        <v>317</v>
      </c>
      <c r="D329" s="35" t="s">
        <v>209</v>
      </c>
      <c r="E329" s="32">
        <v>7</v>
      </c>
      <c r="F329" s="32">
        <v>4</v>
      </c>
      <c r="G329" s="32">
        <f t="shared" si="19"/>
        <v>3487</v>
      </c>
      <c r="H329" s="99"/>
    </row>
    <row r="330" spans="1:8" s="18" customFormat="1" ht="31.5" x14ac:dyDescent="0.25">
      <c r="A330" s="33">
        <f>IF(C330=0,"",1+MAX(A$13:A329))</f>
        <v>296</v>
      </c>
      <c r="B330" s="81" t="s">
        <v>291</v>
      </c>
      <c r="C330" s="80">
        <v>87.33</v>
      </c>
      <c r="D330" s="35" t="s">
        <v>209</v>
      </c>
      <c r="E330" s="32">
        <v>5</v>
      </c>
      <c r="F330" s="32">
        <v>3</v>
      </c>
      <c r="G330" s="32">
        <f t="shared" si="19"/>
        <v>698.64</v>
      </c>
      <c r="H330" s="99"/>
    </row>
    <row r="331" spans="1:8" s="18" customFormat="1" ht="31.5" x14ac:dyDescent="0.25">
      <c r="A331" s="33">
        <f>IF(C331=0,"",1+MAX(A$13:A330))</f>
        <v>297</v>
      </c>
      <c r="B331" s="81" t="s">
        <v>292</v>
      </c>
      <c r="C331" s="80">
        <v>45</v>
      </c>
      <c r="D331" s="35" t="s">
        <v>209</v>
      </c>
      <c r="E331" s="32">
        <v>5</v>
      </c>
      <c r="F331" s="32">
        <v>3</v>
      </c>
      <c r="G331" s="32">
        <f t="shared" si="19"/>
        <v>360</v>
      </c>
      <c r="H331" s="99"/>
    </row>
    <row r="332" spans="1:8" s="18" customFormat="1" ht="18" customHeight="1" x14ac:dyDescent="0.25">
      <c r="A332" s="33">
        <f>IF(C332=0,"",1+MAX(A$13:A331))</f>
        <v>298</v>
      </c>
      <c r="B332" s="34" t="s">
        <v>293</v>
      </c>
      <c r="C332" s="80">
        <v>7</v>
      </c>
      <c r="D332" s="35" t="s">
        <v>209</v>
      </c>
      <c r="E332" s="32">
        <v>5</v>
      </c>
      <c r="F332" s="32">
        <v>3</v>
      </c>
      <c r="G332" s="32">
        <f t="shared" si="19"/>
        <v>56</v>
      </c>
      <c r="H332" s="99"/>
    </row>
    <row r="333" spans="1:8" s="18" customFormat="1" ht="18" customHeight="1" x14ac:dyDescent="0.25">
      <c r="A333" s="33">
        <f>IF(C333=0,"",1+MAX(A$13:A332))</f>
        <v>299</v>
      </c>
      <c r="B333" s="34" t="s">
        <v>294</v>
      </c>
      <c r="C333" s="80">
        <v>172.26</v>
      </c>
      <c r="D333" s="35" t="s">
        <v>209</v>
      </c>
      <c r="E333" s="32">
        <v>4</v>
      </c>
      <c r="F333" s="32">
        <v>3</v>
      </c>
      <c r="G333" s="32">
        <f t="shared" si="19"/>
        <v>1205.82</v>
      </c>
      <c r="H333" s="99"/>
    </row>
    <row r="334" spans="1:8" s="18" customFormat="1" ht="18" customHeight="1" x14ac:dyDescent="0.25">
      <c r="A334" s="33" t="str">
        <f>IF(C334=0,"",1+MAX(A$13:A333))</f>
        <v/>
      </c>
      <c r="B334" s="79" t="s">
        <v>327</v>
      </c>
      <c r="C334" s="80"/>
      <c r="D334" s="35"/>
      <c r="E334" s="32" t="str">
        <f t="shared" si="20"/>
        <v/>
      </c>
      <c r="F334" s="32" t="str">
        <f t="shared" si="21"/>
        <v/>
      </c>
      <c r="G334" s="32" t="str">
        <f t="shared" si="19"/>
        <v/>
      </c>
      <c r="H334" s="99"/>
    </row>
    <row r="335" spans="1:8" s="18" customFormat="1" ht="31.5" x14ac:dyDescent="0.25">
      <c r="A335" s="33">
        <f>IF(C335=0,"",1+MAX(A$13:A334))</f>
        <v>300</v>
      </c>
      <c r="B335" s="81" t="s">
        <v>295</v>
      </c>
      <c r="C335" s="80">
        <v>23985</v>
      </c>
      <c r="D335" s="35" t="s">
        <v>208</v>
      </c>
      <c r="E335" s="32">
        <v>2</v>
      </c>
      <c r="F335" s="32">
        <v>2</v>
      </c>
      <c r="G335" s="32">
        <f t="shared" si="19"/>
        <v>95940</v>
      </c>
      <c r="H335" s="99"/>
    </row>
    <row r="336" spans="1:8" s="18" customFormat="1" ht="18" customHeight="1" x14ac:dyDescent="0.25">
      <c r="A336" s="33">
        <f>IF(C336=0,"",1+MAX(A$13:A335))</f>
        <v>301</v>
      </c>
      <c r="B336" s="34" t="s">
        <v>296</v>
      </c>
      <c r="C336" s="80">
        <v>2091</v>
      </c>
      <c r="D336" s="35" t="s">
        <v>208</v>
      </c>
      <c r="E336" s="32">
        <v>2</v>
      </c>
      <c r="F336" s="32">
        <v>1</v>
      </c>
      <c r="G336" s="32">
        <f t="shared" si="19"/>
        <v>6273</v>
      </c>
      <c r="H336" s="99"/>
    </row>
    <row r="337" spans="1:8" s="18" customFormat="1" ht="18" customHeight="1" x14ac:dyDescent="0.25">
      <c r="A337" s="33">
        <f>IF(C337=0,"",1+MAX(A$13:A336))</f>
        <v>302</v>
      </c>
      <c r="B337" s="34" t="s">
        <v>293</v>
      </c>
      <c r="C337" s="80">
        <v>92.5</v>
      </c>
      <c r="D337" s="35" t="s">
        <v>208</v>
      </c>
      <c r="E337" s="32">
        <v>5</v>
      </c>
      <c r="F337" s="32">
        <v>3</v>
      </c>
      <c r="G337" s="32">
        <f t="shared" si="19"/>
        <v>740</v>
      </c>
      <c r="H337" s="99"/>
    </row>
    <row r="338" spans="1:8" s="18" customFormat="1" ht="18" customHeight="1" x14ac:dyDescent="0.25">
      <c r="A338" s="33">
        <f>IF(C338=0,"",1+MAX(A$13:A337))</f>
        <v>303</v>
      </c>
      <c r="B338" s="34" t="s">
        <v>297</v>
      </c>
      <c r="C338" s="80">
        <v>131.39999999999998</v>
      </c>
      <c r="D338" s="35" t="s">
        <v>208</v>
      </c>
      <c r="E338" s="32">
        <v>5</v>
      </c>
      <c r="F338" s="32">
        <v>3</v>
      </c>
      <c r="G338" s="32">
        <f t="shared" si="19"/>
        <v>1051.1999999999998</v>
      </c>
      <c r="H338" s="99"/>
    </row>
    <row r="339" spans="1:8" s="18" customFormat="1" ht="18" customHeight="1" x14ac:dyDescent="0.25">
      <c r="A339" s="33">
        <f>IF(C339=0,"",1+MAX(A$13:A338))</f>
        <v>304</v>
      </c>
      <c r="B339" s="34" t="s">
        <v>298</v>
      </c>
      <c r="C339" s="80">
        <v>5281.49</v>
      </c>
      <c r="D339" s="35" t="s">
        <v>208</v>
      </c>
      <c r="E339" s="32">
        <v>5</v>
      </c>
      <c r="F339" s="32">
        <v>3</v>
      </c>
      <c r="G339" s="32">
        <f t="shared" si="19"/>
        <v>42251.92</v>
      </c>
      <c r="H339" s="99"/>
    </row>
    <row r="340" spans="1:8" s="18" customFormat="1" ht="18" customHeight="1" x14ac:dyDescent="0.25">
      <c r="A340" s="33" t="str">
        <f>IF(C340=0,"",1+MAX(A$13:A339))</f>
        <v/>
      </c>
      <c r="B340" s="79" t="s">
        <v>328</v>
      </c>
      <c r="C340" s="80"/>
      <c r="D340" s="35"/>
      <c r="E340" s="32" t="str">
        <f t="shared" si="20"/>
        <v/>
      </c>
      <c r="F340" s="32" t="str">
        <f t="shared" si="21"/>
        <v/>
      </c>
      <c r="G340" s="32" t="str">
        <f t="shared" si="19"/>
        <v/>
      </c>
      <c r="H340" s="99"/>
    </row>
    <row r="341" spans="1:8" s="18" customFormat="1" ht="31.5" x14ac:dyDescent="0.25">
      <c r="A341" s="33">
        <f>IF(C341=0,"",1+MAX(A$13:A340))</f>
        <v>305</v>
      </c>
      <c r="B341" s="81" t="s">
        <v>299</v>
      </c>
      <c r="C341" s="80">
        <v>2300</v>
      </c>
      <c r="D341" s="35" t="s">
        <v>208</v>
      </c>
      <c r="E341" s="32">
        <v>2</v>
      </c>
      <c r="F341" s="32">
        <v>2</v>
      </c>
      <c r="G341" s="32">
        <f t="shared" si="19"/>
        <v>9200</v>
      </c>
      <c r="H341" s="99"/>
    </row>
    <row r="342" spans="1:8" s="18" customFormat="1" ht="31.5" x14ac:dyDescent="0.25">
      <c r="A342" s="33">
        <f>IF(C342=0,"",1+MAX(A$13:A341))</f>
        <v>306</v>
      </c>
      <c r="B342" s="81" t="s">
        <v>300</v>
      </c>
      <c r="C342" s="80">
        <v>14030.13</v>
      </c>
      <c r="D342" s="35" t="s">
        <v>208</v>
      </c>
      <c r="E342" s="32">
        <v>2</v>
      </c>
      <c r="F342" s="32">
        <v>2</v>
      </c>
      <c r="G342" s="32">
        <f t="shared" si="19"/>
        <v>56120.52</v>
      </c>
      <c r="H342" s="99"/>
    </row>
    <row r="343" spans="1:8" s="18" customFormat="1" ht="31.5" x14ac:dyDescent="0.25">
      <c r="A343" s="33">
        <f>IF(C343=0,"",1+MAX(A$13:A342))</f>
        <v>307</v>
      </c>
      <c r="B343" s="81" t="s">
        <v>301</v>
      </c>
      <c r="C343" s="80">
        <v>3689.15</v>
      </c>
      <c r="D343" s="35" t="s">
        <v>208</v>
      </c>
      <c r="E343" s="32">
        <v>2</v>
      </c>
      <c r="F343" s="32">
        <v>2</v>
      </c>
      <c r="G343" s="32">
        <f t="shared" si="19"/>
        <v>14756.6</v>
      </c>
      <c r="H343" s="99"/>
    </row>
    <row r="344" spans="1:8" s="18" customFormat="1" ht="31.5" x14ac:dyDescent="0.25">
      <c r="A344" s="33">
        <f>IF(C344=0,"",1+MAX(A$13:A343))</f>
        <v>308</v>
      </c>
      <c r="B344" s="81" t="s">
        <v>302</v>
      </c>
      <c r="C344" s="80">
        <v>1082.652</v>
      </c>
      <c r="D344" s="35" t="s">
        <v>208</v>
      </c>
      <c r="E344" s="32">
        <v>2</v>
      </c>
      <c r="F344" s="32">
        <v>2</v>
      </c>
      <c r="G344" s="32">
        <f t="shared" si="19"/>
        <v>4330.6080000000002</v>
      </c>
      <c r="H344" s="99"/>
    </row>
    <row r="345" spans="1:8" s="18" customFormat="1" ht="18" customHeight="1" x14ac:dyDescent="0.25">
      <c r="A345" s="33">
        <f>IF(C345=0,"",1+MAX(A$13:A344))</f>
        <v>309</v>
      </c>
      <c r="B345" s="34" t="s">
        <v>303</v>
      </c>
      <c r="C345" s="80">
        <v>771.23559999999998</v>
      </c>
      <c r="D345" s="35" t="s">
        <v>208</v>
      </c>
      <c r="E345" s="32">
        <v>7</v>
      </c>
      <c r="F345" s="32">
        <v>4</v>
      </c>
      <c r="G345" s="32">
        <f t="shared" si="19"/>
        <v>8483.5915999999997</v>
      </c>
      <c r="H345" s="99"/>
    </row>
    <row r="346" spans="1:8" s="18" customFormat="1" ht="18" customHeight="1" x14ac:dyDescent="0.25">
      <c r="A346" s="33">
        <f>IF(C346=0,"",1+MAX(A$13:A345))</f>
        <v>310</v>
      </c>
      <c r="B346" s="34" t="s">
        <v>304</v>
      </c>
      <c r="C346" s="80">
        <v>3711.8780000000002</v>
      </c>
      <c r="D346" s="35" t="s">
        <v>208</v>
      </c>
      <c r="E346" s="32">
        <v>7</v>
      </c>
      <c r="F346" s="32">
        <v>4</v>
      </c>
      <c r="G346" s="32">
        <f t="shared" ref="G346:G376" si="22">IF(E346="","",C346*(E346+F346))</f>
        <v>40830.658000000003</v>
      </c>
      <c r="H346" s="99"/>
    </row>
    <row r="347" spans="1:8" s="18" customFormat="1" ht="18" customHeight="1" x14ac:dyDescent="0.25">
      <c r="A347" s="33">
        <f>IF(C347=0,"",1+MAX(A$13:A346))</f>
        <v>311</v>
      </c>
      <c r="B347" s="34" t="s">
        <v>305</v>
      </c>
      <c r="C347" s="80">
        <v>2958.8339999999998</v>
      </c>
      <c r="D347" s="35" t="s">
        <v>208</v>
      </c>
      <c r="E347" s="32">
        <v>7</v>
      </c>
      <c r="F347" s="32">
        <v>4</v>
      </c>
      <c r="G347" s="32">
        <f t="shared" si="22"/>
        <v>32547.173999999999</v>
      </c>
      <c r="H347" s="99"/>
    </row>
    <row r="348" spans="1:8" s="18" customFormat="1" ht="18" customHeight="1" x14ac:dyDescent="0.25">
      <c r="A348" s="33">
        <f>IF(C348=0,"",1+MAX(A$13:A347))</f>
        <v>312</v>
      </c>
      <c r="B348" s="34" t="s">
        <v>306</v>
      </c>
      <c r="C348" s="80">
        <v>902.22736999999995</v>
      </c>
      <c r="D348" s="35" t="s">
        <v>208</v>
      </c>
      <c r="E348" s="32">
        <v>7</v>
      </c>
      <c r="F348" s="32">
        <v>4</v>
      </c>
      <c r="G348" s="32">
        <f t="shared" si="22"/>
        <v>9924.5010700000003</v>
      </c>
      <c r="H348" s="99"/>
    </row>
    <row r="349" spans="1:8" s="18" customFormat="1" ht="31.5" x14ac:dyDescent="0.25">
      <c r="A349" s="33">
        <f>IF(C349=0,"",1+MAX(A$13:A348))</f>
        <v>313</v>
      </c>
      <c r="B349" s="81" t="s">
        <v>307</v>
      </c>
      <c r="C349" s="80">
        <v>89</v>
      </c>
      <c r="D349" s="35" t="s">
        <v>208</v>
      </c>
      <c r="E349" s="32">
        <v>7</v>
      </c>
      <c r="F349" s="32">
        <v>4</v>
      </c>
      <c r="G349" s="32">
        <f t="shared" si="22"/>
        <v>979</v>
      </c>
      <c r="H349" s="99"/>
    </row>
    <row r="350" spans="1:8" s="18" customFormat="1" ht="31.5" x14ac:dyDescent="0.25">
      <c r="A350" s="33">
        <f>IF(C350=0,"",1+MAX(A$13:A349))</f>
        <v>314</v>
      </c>
      <c r="B350" s="81" t="s">
        <v>308</v>
      </c>
      <c r="C350" s="80">
        <v>1436</v>
      </c>
      <c r="D350" s="35" t="s">
        <v>208</v>
      </c>
      <c r="E350" s="32">
        <v>10</v>
      </c>
      <c r="F350" s="32">
        <v>5</v>
      </c>
      <c r="G350" s="32">
        <f t="shared" si="22"/>
        <v>21540</v>
      </c>
      <c r="H350" s="99"/>
    </row>
    <row r="351" spans="1:8" s="18" customFormat="1" ht="31.5" x14ac:dyDescent="0.25">
      <c r="A351" s="33">
        <f>IF(C351=0,"",1+MAX(A$13:A350))</f>
        <v>315</v>
      </c>
      <c r="B351" s="81" t="s">
        <v>309</v>
      </c>
      <c r="C351" s="80">
        <v>167.99260000000001</v>
      </c>
      <c r="D351" s="35" t="s">
        <v>208</v>
      </c>
      <c r="E351" s="32">
        <v>10</v>
      </c>
      <c r="F351" s="32">
        <v>5</v>
      </c>
      <c r="G351" s="32">
        <f t="shared" si="22"/>
        <v>2519.8890000000001</v>
      </c>
      <c r="H351" s="99"/>
    </row>
    <row r="352" spans="1:8" s="18" customFormat="1" ht="18" customHeight="1" x14ac:dyDescent="0.25">
      <c r="A352" s="33">
        <f>IF(C352=0,"",1+MAX(A$13:A351))</f>
        <v>316</v>
      </c>
      <c r="B352" s="34" t="s">
        <v>310</v>
      </c>
      <c r="C352" s="80">
        <v>128</v>
      </c>
      <c r="D352" s="35" t="s">
        <v>208</v>
      </c>
      <c r="E352" s="32">
        <v>5</v>
      </c>
      <c r="F352" s="32">
        <v>3</v>
      </c>
      <c r="G352" s="32">
        <f t="shared" si="22"/>
        <v>1024</v>
      </c>
      <c r="H352" s="99"/>
    </row>
    <row r="353" spans="1:8" s="18" customFormat="1" ht="18" customHeight="1" x14ac:dyDescent="0.25">
      <c r="A353" s="33">
        <f>IF(C353=0,"",1+MAX(A$13:A352))</f>
        <v>317</v>
      </c>
      <c r="B353" s="34" t="s">
        <v>311</v>
      </c>
      <c r="C353" s="80">
        <v>403.54149999999998</v>
      </c>
      <c r="D353" s="35" t="s">
        <v>208</v>
      </c>
      <c r="E353" s="32">
        <v>5</v>
      </c>
      <c r="F353" s="32">
        <v>3</v>
      </c>
      <c r="G353" s="32">
        <f t="shared" si="22"/>
        <v>3228.3319999999999</v>
      </c>
      <c r="H353" s="99"/>
    </row>
    <row r="354" spans="1:8" s="18" customFormat="1" ht="18" customHeight="1" x14ac:dyDescent="0.25">
      <c r="A354" s="33">
        <f>IF(C354=0,"",1+MAX(A$13:A353))</f>
        <v>318</v>
      </c>
      <c r="B354" s="34" t="s">
        <v>312</v>
      </c>
      <c r="C354" s="80">
        <v>13.748900000000001</v>
      </c>
      <c r="D354" s="35" t="s">
        <v>208</v>
      </c>
      <c r="E354" s="32">
        <v>35</v>
      </c>
      <c r="F354" s="32">
        <v>10</v>
      </c>
      <c r="G354" s="32">
        <f t="shared" si="22"/>
        <v>618.70050000000003</v>
      </c>
      <c r="H354" s="99"/>
    </row>
    <row r="355" spans="1:8" s="18" customFormat="1" ht="18" customHeight="1" x14ac:dyDescent="0.25">
      <c r="A355" s="33" t="str">
        <f>IF(C355=0,"",1+MAX(A$13:A354))</f>
        <v/>
      </c>
      <c r="B355" s="79" t="s">
        <v>329</v>
      </c>
      <c r="C355" s="80"/>
      <c r="D355" s="35"/>
      <c r="E355" s="32" t="str">
        <f t="shared" ref="E355:E369" si="23">IF(C355=0,"",0)</f>
        <v/>
      </c>
      <c r="F355" s="32" t="str">
        <f t="shared" ref="F355:F369" si="24">IF(D355=0,"",0)</f>
        <v/>
      </c>
      <c r="G355" s="32" t="str">
        <f t="shared" si="22"/>
        <v/>
      </c>
      <c r="H355" s="99"/>
    </row>
    <row r="356" spans="1:8" s="18" customFormat="1" ht="31.5" x14ac:dyDescent="0.25">
      <c r="A356" s="33">
        <f>IF(C356=0,"",1+MAX(A$13:A355))</f>
        <v>319</v>
      </c>
      <c r="B356" s="81" t="s">
        <v>313</v>
      </c>
      <c r="C356" s="80">
        <v>39</v>
      </c>
      <c r="D356" s="35" t="s">
        <v>210</v>
      </c>
      <c r="E356" s="32">
        <v>85</v>
      </c>
      <c r="F356" s="32">
        <v>15</v>
      </c>
      <c r="G356" s="32">
        <f t="shared" si="22"/>
        <v>3900</v>
      </c>
      <c r="H356" s="99"/>
    </row>
    <row r="357" spans="1:8" s="18" customFormat="1" ht="31.5" x14ac:dyDescent="0.25">
      <c r="A357" s="33">
        <f>IF(C357=0,"",1+MAX(A$13:A356))</f>
        <v>320</v>
      </c>
      <c r="B357" s="81" t="s">
        <v>314</v>
      </c>
      <c r="C357" s="80">
        <v>10</v>
      </c>
      <c r="D357" s="35" t="s">
        <v>210</v>
      </c>
      <c r="E357" s="32">
        <v>85</v>
      </c>
      <c r="F357" s="32">
        <v>15</v>
      </c>
      <c r="G357" s="32">
        <f t="shared" si="22"/>
        <v>1000</v>
      </c>
      <c r="H357" s="99"/>
    </row>
    <row r="358" spans="1:8" s="18" customFormat="1" ht="31.5" x14ac:dyDescent="0.25">
      <c r="A358" s="33">
        <f>IF(C358=0,"",1+MAX(A$13:A357))</f>
        <v>321</v>
      </c>
      <c r="B358" s="81" t="s">
        <v>315</v>
      </c>
      <c r="C358" s="80">
        <v>1</v>
      </c>
      <c r="D358" s="35" t="s">
        <v>210</v>
      </c>
      <c r="E358" s="32">
        <v>85</v>
      </c>
      <c r="F358" s="32">
        <v>15</v>
      </c>
      <c r="G358" s="32">
        <f t="shared" si="22"/>
        <v>100</v>
      </c>
      <c r="H358" s="99"/>
    </row>
    <row r="359" spans="1:8" s="18" customFormat="1" ht="31.5" x14ac:dyDescent="0.25">
      <c r="A359" s="33">
        <f>IF(C359=0,"",1+MAX(A$13:A358))</f>
        <v>322</v>
      </c>
      <c r="B359" s="81" t="s">
        <v>316</v>
      </c>
      <c r="C359" s="80">
        <v>1</v>
      </c>
      <c r="D359" s="35" t="s">
        <v>210</v>
      </c>
      <c r="E359" s="32">
        <v>85</v>
      </c>
      <c r="F359" s="32">
        <v>15</v>
      </c>
      <c r="G359" s="32">
        <f t="shared" si="22"/>
        <v>100</v>
      </c>
      <c r="H359" s="99"/>
    </row>
    <row r="360" spans="1:8" s="18" customFormat="1" ht="31.5" x14ac:dyDescent="0.25">
      <c r="A360" s="33">
        <f>IF(C360=0,"",1+MAX(A$13:A359))</f>
        <v>323</v>
      </c>
      <c r="B360" s="81" t="s">
        <v>317</v>
      </c>
      <c r="C360" s="80">
        <v>1</v>
      </c>
      <c r="D360" s="35" t="s">
        <v>210</v>
      </c>
      <c r="E360" s="32">
        <v>85</v>
      </c>
      <c r="F360" s="32">
        <v>15</v>
      </c>
      <c r="G360" s="32">
        <f t="shared" si="22"/>
        <v>100</v>
      </c>
      <c r="H360" s="99"/>
    </row>
    <row r="361" spans="1:8" s="18" customFormat="1" ht="31.5" x14ac:dyDescent="0.25">
      <c r="A361" s="33">
        <f>IF(C361=0,"",1+MAX(A$13:A360))</f>
        <v>324</v>
      </c>
      <c r="B361" s="81" t="s">
        <v>318</v>
      </c>
      <c r="C361" s="80">
        <v>1</v>
      </c>
      <c r="D361" s="35" t="s">
        <v>210</v>
      </c>
      <c r="E361" s="32">
        <v>85</v>
      </c>
      <c r="F361" s="32">
        <v>15</v>
      </c>
      <c r="G361" s="32">
        <f t="shared" si="22"/>
        <v>100</v>
      </c>
      <c r="H361" s="99"/>
    </row>
    <row r="362" spans="1:8" s="18" customFormat="1" ht="31.5" x14ac:dyDescent="0.25">
      <c r="A362" s="33">
        <f>IF(C362=0,"",1+MAX(A$13:A361))</f>
        <v>325</v>
      </c>
      <c r="B362" s="81" t="s">
        <v>319</v>
      </c>
      <c r="C362" s="80">
        <v>1</v>
      </c>
      <c r="D362" s="35" t="s">
        <v>210</v>
      </c>
      <c r="E362" s="32">
        <v>85</v>
      </c>
      <c r="F362" s="32">
        <v>15</v>
      </c>
      <c r="G362" s="32">
        <f t="shared" si="22"/>
        <v>100</v>
      </c>
      <c r="H362" s="99"/>
    </row>
    <row r="363" spans="1:8" s="18" customFormat="1" ht="31.5" x14ac:dyDescent="0.25">
      <c r="A363" s="33">
        <f>IF(C363=0,"",1+MAX(A$13:A362))</f>
        <v>326</v>
      </c>
      <c r="B363" s="81" t="s">
        <v>320</v>
      </c>
      <c r="C363" s="80">
        <v>1</v>
      </c>
      <c r="D363" s="35" t="s">
        <v>210</v>
      </c>
      <c r="E363" s="32">
        <v>85</v>
      </c>
      <c r="F363" s="32">
        <v>15</v>
      </c>
      <c r="G363" s="32">
        <f t="shared" si="22"/>
        <v>100</v>
      </c>
      <c r="H363" s="99"/>
    </row>
    <row r="364" spans="1:8" s="18" customFormat="1" ht="31.5" x14ac:dyDescent="0.25">
      <c r="A364" s="33">
        <f>IF(C364=0,"",1+MAX(A$13:A363))</f>
        <v>327</v>
      </c>
      <c r="B364" s="81" t="s">
        <v>321</v>
      </c>
      <c r="C364" s="80">
        <v>1</v>
      </c>
      <c r="D364" s="35" t="s">
        <v>210</v>
      </c>
      <c r="E364" s="32">
        <v>85</v>
      </c>
      <c r="F364" s="32">
        <v>15</v>
      </c>
      <c r="G364" s="32">
        <f t="shared" si="22"/>
        <v>100</v>
      </c>
      <c r="H364" s="99"/>
    </row>
    <row r="365" spans="1:8" s="18" customFormat="1" ht="18" customHeight="1" x14ac:dyDescent="0.25">
      <c r="A365" s="33" t="str">
        <f>IF(C365=0,"",1+MAX(A$13:A364))</f>
        <v/>
      </c>
      <c r="B365" s="79" t="s">
        <v>330</v>
      </c>
      <c r="C365" s="80"/>
      <c r="D365" s="35"/>
      <c r="E365" s="32" t="str">
        <f t="shared" si="23"/>
        <v/>
      </c>
      <c r="F365" s="32" t="str">
        <f t="shared" si="24"/>
        <v/>
      </c>
      <c r="G365" s="32" t="str">
        <f t="shared" si="22"/>
        <v/>
      </c>
      <c r="H365" s="99"/>
    </row>
    <row r="366" spans="1:8" s="18" customFormat="1" ht="18" customHeight="1" x14ac:dyDescent="0.25">
      <c r="A366" s="33">
        <f>IF(C366=0,"",1+MAX(A$13:A365))</f>
        <v>328</v>
      </c>
      <c r="B366" s="34" t="s">
        <v>322</v>
      </c>
      <c r="C366" s="80">
        <v>38</v>
      </c>
      <c r="D366" s="35" t="s">
        <v>208</v>
      </c>
      <c r="E366" s="32">
        <v>5</v>
      </c>
      <c r="F366" s="32">
        <v>3</v>
      </c>
      <c r="G366" s="32">
        <f t="shared" si="22"/>
        <v>304</v>
      </c>
      <c r="H366" s="99"/>
    </row>
    <row r="367" spans="1:8" s="18" customFormat="1" ht="18" customHeight="1" x14ac:dyDescent="0.25">
      <c r="A367" s="33">
        <f>IF(C367=0,"",1+MAX(A$13:A366))</f>
        <v>329</v>
      </c>
      <c r="B367" s="34" t="s">
        <v>323</v>
      </c>
      <c r="C367" s="80">
        <v>978</v>
      </c>
      <c r="D367" s="35" t="s">
        <v>208</v>
      </c>
      <c r="E367" s="32">
        <v>4</v>
      </c>
      <c r="F367" s="32">
        <v>3</v>
      </c>
      <c r="G367" s="32">
        <f t="shared" si="22"/>
        <v>6846</v>
      </c>
      <c r="H367" s="99"/>
    </row>
    <row r="368" spans="1:8" s="18" customFormat="1" ht="18" customHeight="1" x14ac:dyDescent="0.25">
      <c r="A368" s="33">
        <f>IF(C368=0,"",1+MAX(A$13:A367))</f>
        <v>330</v>
      </c>
      <c r="B368" s="34" t="s">
        <v>324</v>
      </c>
      <c r="C368" s="80">
        <v>125</v>
      </c>
      <c r="D368" s="35" t="s">
        <v>209</v>
      </c>
      <c r="E368" s="32">
        <v>2</v>
      </c>
      <c r="F368" s="32">
        <v>2</v>
      </c>
      <c r="G368" s="32">
        <f t="shared" si="22"/>
        <v>500</v>
      </c>
      <c r="H368" s="99"/>
    </row>
    <row r="369" spans="1:8" s="18" customFormat="1" ht="18" customHeight="1" x14ac:dyDescent="0.25">
      <c r="A369" s="33" t="str">
        <f>IF(C369=0,"",1+MAX(A$13:A368))</f>
        <v/>
      </c>
      <c r="B369" s="79" t="s">
        <v>331</v>
      </c>
      <c r="C369" s="35"/>
      <c r="D369" s="35"/>
      <c r="E369" s="32" t="str">
        <f t="shared" si="23"/>
        <v/>
      </c>
      <c r="F369" s="32" t="str">
        <f t="shared" si="24"/>
        <v/>
      </c>
      <c r="G369" s="32" t="str">
        <f t="shared" si="22"/>
        <v/>
      </c>
      <c r="H369" s="99"/>
    </row>
    <row r="370" spans="1:8" s="18" customFormat="1" ht="18" customHeight="1" x14ac:dyDescent="0.25">
      <c r="A370" s="33">
        <f>IF(C370=0,"",1+MAX(A$13:A369))</f>
        <v>331</v>
      </c>
      <c r="B370" s="34" t="s">
        <v>332</v>
      </c>
      <c r="C370" s="80">
        <v>4824.2858999999999</v>
      </c>
      <c r="D370" s="35" t="s">
        <v>208</v>
      </c>
      <c r="E370" s="32">
        <v>2</v>
      </c>
      <c r="F370" s="32">
        <v>2</v>
      </c>
      <c r="G370" s="32">
        <f t="shared" si="22"/>
        <v>19297.143599999999</v>
      </c>
      <c r="H370" s="99"/>
    </row>
    <row r="371" spans="1:8" s="18" customFormat="1" ht="18" customHeight="1" x14ac:dyDescent="0.25">
      <c r="A371" s="33">
        <f>IF(C371=0,"",1+MAX(A$13:A370))</f>
        <v>332</v>
      </c>
      <c r="B371" s="34" t="s">
        <v>333</v>
      </c>
      <c r="C371" s="80">
        <v>2927.8144000000002</v>
      </c>
      <c r="D371" s="35" t="s">
        <v>208</v>
      </c>
      <c r="E371" s="32">
        <v>4</v>
      </c>
      <c r="F371" s="32">
        <v>2</v>
      </c>
      <c r="G371" s="32">
        <f t="shared" si="22"/>
        <v>17566.886400000003</v>
      </c>
      <c r="H371" s="99"/>
    </row>
    <row r="372" spans="1:8" s="18" customFormat="1" ht="18" customHeight="1" x14ac:dyDescent="0.25">
      <c r="A372" s="33">
        <f>IF(C372=0,"",1+MAX(A$13:A371))</f>
        <v>333</v>
      </c>
      <c r="B372" s="34" t="s">
        <v>334</v>
      </c>
      <c r="C372" s="80">
        <v>653.1</v>
      </c>
      <c r="D372" s="35" t="s">
        <v>208</v>
      </c>
      <c r="E372" s="32">
        <v>4</v>
      </c>
      <c r="F372" s="32">
        <v>3</v>
      </c>
      <c r="G372" s="32">
        <f t="shared" si="22"/>
        <v>4571.7</v>
      </c>
      <c r="H372" s="99"/>
    </row>
    <row r="373" spans="1:8" s="18" customFormat="1" ht="18" customHeight="1" x14ac:dyDescent="0.25">
      <c r="A373" s="33">
        <f>IF(C373=0,"",1+MAX(A$13:A372))</f>
        <v>334</v>
      </c>
      <c r="B373" s="34" t="s">
        <v>335</v>
      </c>
      <c r="C373" s="80">
        <v>653.1</v>
      </c>
      <c r="D373" s="35" t="s">
        <v>208</v>
      </c>
      <c r="E373" s="32">
        <v>1</v>
      </c>
      <c r="F373" s="32">
        <v>1</v>
      </c>
      <c r="G373" s="32">
        <f t="shared" si="22"/>
        <v>1306.2</v>
      </c>
      <c r="H373" s="99"/>
    </row>
    <row r="374" spans="1:8" s="18" customFormat="1" ht="18" customHeight="1" x14ac:dyDescent="0.25">
      <c r="A374" s="33">
        <f>IF(C374=0,"",1+MAX(A$13:A373))</f>
        <v>335</v>
      </c>
      <c r="B374" s="34" t="s">
        <v>336</v>
      </c>
      <c r="C374" s="80">
        <v>40.246500000000005</v>
      </c>
      <c r="D374" s="35" t="s">
        <v>208</v>
      </c>
      <c r="E374" s="32">
        <v>1</v>
      </c>
      <c r="F374" s="32">
        <v>1</v>
      </c>
      <c r="G374" s="32">
        <f t="shared" si="22"/>
        <v>80.493000000000009</v>
      </c>
      <c r="H374" s="99"/>
    </row>
    <row r="375" spans="1:8" s="18" customFormat="1" ht="18" customHeight="1" x14ac:dyDescent="0.25">
      <c r="A375" s="33">
        <f>IF(C375=0,"",1+MAX(A$13:A374))</f>
        <v>336</v>
      </c>
      <c r="B375" s="34" t="s">
        <v>337</v>
      </c>
      <c r="C375" s="80">
        <v>319.16999999999996</v>
      </c>
      <c r="D375" s="35" t="s">
        <v>209</v>
      </c>
      <c r="E375" s="32">
        <v>3</v>
      </c>
      <c r="F375" s="32">
        <v>2</v>
      </c>
      <c r="G375" s="32">
        <f t="shared" si="22"/>
        <v>1595.85</v>
      </c>
      <c r="H375" s="99"/>
    </row>
    <row r="376" spans="1:8" s="18" customFormat="1" ht="18" customHeight="1" x14ac:dyDescent="0.25">
      <c r="A376" s="33">
        <f>IF(C376=0,"",1+MAX(A$13:A375))</f>
        <v>337</v>
      </c>
      <c r="B376" s="34" t="s">
        <v>338</v>
      </c>
      <c r="C376" s="80">
        <v>319.16999999999996</v>
      </c>
      <c r="D376" s="35" t="s">
        <v>209</v>
      </c>
      <c r="E376" s="32">
        <v>1</v>
      </c>
      <c r="F376" s="32">
        <v>1</v>
      </c>
      <c r="G376" s="32">
        <f t="shared" si="22"/>
        <v>638.33999999999992</v>
      </c>
      <c r="H376" s="99"/>
    </row>
    <row r="377" spans="1:8" s="18" customFormat="1" ht="18" customHeight="1" x14ac:dyDescent="0.25">
      <c r="A377" s="100" t="s">
        <v>7</v>
      </c>
      <c r="B377" s="101"/>
      <c r="C377" s="101"/>
      <c r="D377" s="101"/>
      <c r="E377" s="101"/>
      <c r="F377" s="101"/>
      <c r="G377" s="101"/>
      <c r="H377" s="52">
        <f>SUM(G282:G376)</f>
        <v>795397.60942999995</v>
      </c>
    </row>
    <row r="378" spans="1:8" s="18" customFormat="1" ht="18" customHeight="1" x14ac:dyDescent="0.25">
      <c r="A378" s="47"/>
      <c r="B378" s="4"/>
      <c r="C378" s="7"/>
      <c r="D378" s="7"/>
      <c r="E378" s="8"/>
      <c r="F378" s="8"/>
      <c r="G378" s="8"/>
      <c r="H378" s="48"/>
    </row>
    <row r="379" spans="1:8" s="18" customFormat="1" ht="18" customHeight="1" x14ac:dyDescent="0.25">
      <c r="A379" s="96" t="s">
        <v>27</v>
      </c>
      <c r="B379" s="97"/>
      <c r="C379" s="97"/>
      <c r="D379" s="97"/>
      <c r="E379" s="97"/>
      <c r="F379" s="97"/>
      <c r="G379" s="97"/>
      <c r="H379" s="98"/>
    </row>
    <row r="380" spans="1:8" s="18" customFormat="1" ht="18" customHeight="1" x14ac:dyDescent="0.25">
      <c r="A380" s="33">
        <f>IF(C380=0,"",1+MAX(A$13:A379))</f>
        <v>338</v>
      </c>
      <c r="B380" s="34" t="s">
        <v>339</v>
      </c>
      <c r="C380" s="35">
        <v>4</v>
      </c>
      <c r="D380" s="35" t="s">
        <v>210</v>
      </c>
      <c r="E380" s="32">
        <v>600</v>
      </c>
      <c r="F380" s="32">
        <v>75</v>
      </c>
      <c r="G380" s="32">
        <f t="shared" ref="G380:G393" si="25">IF(E380="","",C380*(E380+F380))</f>
        <v>2700</v>
      </c>
      <c r="H380" s="99"/>
    </row>
    <row r="381" spans="1:8" s="18" customFormat="1" ht="18" customHeight="1" x14ac:dyDescent="0.25">
      <c r="A381" s="33">
        <f>IF(C381=0,"",1+MAX(A$13:A380))</f>
        <v>339</v>
      </c>
      <c r="B381" s="34" t="s">
        <v>340</v>
      </c>
      <c r="C381" s="35">
        <v>4</v>
      </c>
      <c r="D381" s="35" t="s">
        <v>210</v>
      </c>
      <c r="E381" s="32">
        <v>550</v>
      </c>
      <c r="F381" s="32">
        <v>75</v>
      </c>
      <c r="G381" s="32">
        <f t="shared" ref="G381:G382" si="26">IF(E381="","",C381*(E381+F381))</f>
        <v>2500</v>
      </c>
      <c r="H381" s="99"/>
    </row>
    <row r="382" spans="1:8" s="18" customFormat="1" ht="18" customHeight="1" x14ac:dyDescent="0.25">
      <c r="A382" s="33">
        <f>IF(C382=0,"",1+MAX(A$13:A381))</f>
        <v>340</v>
      </c>
      <c r="B382" s="34" t="s">
        <v>341</v>
      </c>
      <c r="C382" s="35">
        <v>3</v>
      </c>
      <c r="D382" s="35" t="s">
        <v>210</v>
      </c>
      <c r="E382" s="32">
        <v>500</v>
      </c>
      <c r="F382" s="32">
        <v>75</v>
      </c>
      <c r="G382" s="32">
        <f t="shared" si="26"/>
        <v>1725</v>
      </c>
      <c r="H382" s="99"/>
    </row>
    <row r="383" spans="1:8" s="18" customFormat="1" ht="18" customHeight="1" x14ac:dyDescent="0.25">
      <c r="A383" s="33">
        <f>IF(C383=0,"",1+MAX(A$13:A382))</f>
        <v>341</v>
      </c>
      <c r="B383" s="34" t="s">
        <v>342</v>
      </c>
      <c r="C383" s="35">
        <v>12</v>
      </c>
      <c r="D383" s="35" t="s">
        <v>210</v>
      </c>
      <c r="E383" s="32">
        <v>120</v>
      </c>
      <c r="F383" s="32">
        <v>20</v>
      </c>
      <c r="G383" s="32">
        <f t="shared" ref="G383:G390" si="27">IF(E383="","",C383*(E383+F383))</f>
        <v>1680</v>
      </c>
      <c r="H383" s="99"/>
    </row>
    <row r="384" spans="1:8" s="18" customFormat="1" ht="31.5" x14ac:dyDescent="0.25">
      <c r="A384" s="33">
        <f>IF(C384=0,"",1+MAX(A$13:A383))</f>
        <v>342</v>
      </c>
      <c r="B384" s="81" t="s">
        <v>343</v>
      </c>
      <c r="C384" s="35">
        <v>12</v>
      </c>
      <c r="D384" s="35" t="s">
        <v>210</v>
      </c>
      <c r="E384" s="32">
        <v>120</v>
      </c>
      <c r="F384" s="32">
        <v>20</v>
      </c>
      <c r="G384" s="32">
        <f t="shared" si="27"/>
        <v>1680</v>
      </c>
      <c r="H384" s="99"/>
    </row>
    <row r="385" spans="1:8" s="18" customFormat="1" ht="31.5" x14ac:dyDescent="0.25">
      <c r="A385" s="33">
        <f>IF(C385=0,"",1+MAX(A$13:A384))</f>
        <v>343</v>
      </c>
      <c r="B385" s="81" t="s">
        <v>344</v>
      </c>
      <c r="C385" s="35">
        <v>12</v>
      </c>
      <c r="D385" s="35" t="s">
        <v>210</v>
      </c>
      <c r="E385" s="32">
        <v>120</v>
      </c>
      <c r="F385" s="32">
        <v>20</v>
      </c>
      <c r="G385" s="32">
        <f t="shared" si="27"/>
        <v>1680</v>
      </c>
      <c r="H385" s="99"/>
    </row>
    <row r="386" spans="1:8" s="18" customFormat="1" ht="31.5" x14ac:dyDescent="0.25">
      <c r="A386" s="33">
        <f>IF(C386=0,"",1+MAX(A$13:A385))</f>
        <v>344</v>
      </c>
      <c r="B386" s="81" t="s">
        <v>345</v>
      </c>
      <c r="C386" s="35">
        <v>2</v>
      </c>
      <c r="D386" s="35" t="s">
        <v>210</v>
      </c>
      <c r="E386" s="32">
        <v>600</v>
      </c>
      <c r="F386" s="32">
        <v>75</v>
      </c>
      <c r="G386" s="32">
        <f t="shared" si="27"/>
        <v>1350</v>
      </c>
      <c r="H386" s="99"/>
    </row>
    <row r="387" spans="1:8" s="18" customFormat="1" ht="18" customHeight="1" x14ac:dyDescent="0.25">
      <c r="A387" s="33">
        <f>IF(C387=0,"",1+MAX(A$13:A386))</f>
        <v>345</v>
      </c>
      <c r="B387" s="81" t="s">
        <v>346</v>
      </c>
      <c r="C387" s="35">
        <v>12</v>
      </c>
      <c r="D387" s="35" t="s">
        <v>210</v>
      </c>
      <c r="E387" s="32">
        <v>120</v>
      </c>
      <c r="F387" s="32">
        <v>20</v>
      </c>
      <c r="G387" s="32">
        <f t="shared" si="27"/>
        <v>1680</v>
      </c>
      <c r="H387" s="99"/>
    </row>
    <row r="388" spans="1:8" s="18" customFormat="1" ht="18" customHeight="1" x14ac:dyDescent="0.25">
      <c r="A388" s="33">
        <f>IF(C388=0,"",1+MAX(A$13:A387))</f>
        <v>346</v>
      </c>
      <c r="B388" s="34" t="s">
        <v>347</v>
      </c>
      <c r="C388" s="35">
        <v>24</v>
      </c>
      <c r="D388" s="35" t="s">
        <v>210</v>
      </c>
      <c r="E388" s="32">
        <v>120</v>
      </c>
      <c r="F388" s="32">
        <v>20</v>
      </c>
      <c r="G388" s="32">
        <f t="shared" si="27"/>
        <v>3360</v>
      </c>
      <c r="H388" s="99"/>
    </row>
    <row r="389" spans="1:8" s="18" customFormat="1" ht="18" customHeight="1" x14ac:dyDescent="0.25">
      <c r="A389" s="33">
        <f>IF(C389=0,"",1+MAX(A$13:A388))</f>
        <v>347</v>
      </c>
      <c r="B389" s="36" t="s">
        <v>348</v>
      </c>
      <c r="C389" s="37">
        <v>24</v>
      </c>
      <c r="D389" s="35" t="s">
        <v>210</v>
      </c>
      <c r="E389" s="32">
        <v>150</v>
      </c>
      <c r="F389" s="32">
        <v>20</v>
      </c>
      <c r="G389" s="32">
        <f t="shared" si="27"/>
        <v>4080</v>
      </c>
      <c r="H389" s="99"/>
    </row>
    <row r="390" spans="1:8" s="18" customFormat="1" ht="31.5" x14ac:dyDescent="0.25">
      <c r="A390" s="33">
        <f>IF(C390=0,"",1+MAX(A$13:A389))</f>
        <v>348</v>
      </c>
      <c r="B390" s="82" t="s">
        <v>349</v>
      </c>
      <c r="C390" s="37">
        <v>4</v>
      </c>
      <c r="D390" s="35" t="s">
        <v>210</v>
      </c>
      <c r="E390" s="32">
        <v>250</v>
      </c>
      <c r="F390" s="32">
        <v>35</v>
      </c>
      <c r="G390" s="32">
        <f t="shared" si="27"/>
        <v>1140</v>
      </c>
      <c r="H390" s="99"/>
    </row>
    <row r="391" spans="1:8" s="18" customFormat="1" ht="31.5" x14ac:dyDescent="0.25">
      <c r="A391" s="33">
        <f>IF(C391=0,"",1+MAX(A$13:A390))</f>
        <v>349</v>
      </c>
      <c r="B391" s="82" t="s">
        <v>350</v>
      </c>
      <c r="C391" s="37">
        <v>64</v>
      </c>
      <c r="D391" s="37" t="s">
        <v>208</v>
      </c>
      <c r="E391" s="32">
        <v>20</v>
      </c>
      <c r="F391" s="32">
        <v>8</v>
      </c>
      <c r="G391" s="32">
        <f t="shared" si="25"/>
        <v>1792</v>
      </c>
      <c r="H391" s="99"/>
    </row>
    <row r="392" spans="1:8" s="18" customFormat="1" ht="18" customHeight="1" x14ac:dyDescent="0.25">
      <c r="A392" s="33">
        <f>IF(C392=0,"",1+MAX(A$13:A391))</f>
        <v>350</v>
      </c>
      <c r="B392" s="36" t="s">
        <v>351</v>
      </c>
      <c r="C392" s="37">
        <v>143</v>
      </c>
      <c r="D392" s="37" t="s">
        <v>208</v>
      </c>
      <c r="E392" s="32">
        <v>20</v>
      </c>
      <c r="F392" s="32">
        <v>8</v>
      </c>
      <c r="G392" s="32">
        <f t="shared" si="25"/>
        <v>4004</v>
      </c>
      <c r="H392" s="99"/>
    </row>
    <row r="393" spans="1:8" s="18" customFormat="1" ht="18" customHeight="1" x14ac:dyDescent="0.25">
      <c r="A393" s="33">
        <f>IF(C393=0,"",1+MAX(A$13:A392))</f>
        <v>351</v>
      </c>
      <c r="B393" s="38" t="s">
        <v>352</v>
      </c>
      <c r="C393" s="39">
        <v>9.6</v>
      </c>
      <c r="D393" s="37" t="s">
        <v>208</v>
      </c>
      <c r="E393" s="32">
        <v>10</v>
      </c>
      <c r="F393" s="32">
        <v>5</v>
      </c>
      <c r="G393" s="32">
        <f t="shared" si="25"/>
        <v>144</v>
      </c>
      <c r="H393" s="99"/>
    </row>
    <row r="394" spans="1:8" s="18" customFormat="1" ht="18" customHeight="1" x14ac:dyDescent="0.25">
      <c r="A394" s="100" t="s">
        <v>7</v>
      </c>
      <c r="B394" s="101"/>
      <c r="C394" s="101"/>
      <c r="D394" s="101"/>
      <c r="E394" s="101"/>
      <c r="F394" s="101"/>
      <c r="G394" s="101"/>
      <c r="H394" s="52">
        <f>SUM(G380:G393)</f>
        <v>29515</v>
      </c>
    </row>
    <row r="395" spans="1:8" s="18" customFormat="1" ht="18" customHeight="1" x14ac:dyDescent="0.25">
      <c r="A395" s="47"/>
      <c r="B395" s="4"/>
      <c r="C395" s="7"/>
      <c r="D395" s="7"/>
      <c r="E395" s="8"/>
      <c r="F395" s="8"/>
      <c r="G395" s="8"/>
      <c r="H395" s="48"/>
    </row>
    <row r="396" spans="1:8" s="18" customFormat="1" ht="18" customHeight="1" x14ac:dyDescent="0.25">
      <c r="A396" s="96" t="s">
        <v>28</v>
      </c>
      <c r="B396" s="97"/>
      <c r="C396" s="97"/>
      <c r="D396" s="97"/>
      <c r="E396" s="97"/>
      <c r="F396" s="97"/>
      <c r="G396" s="97"/>
      <c r="H396" s="98"/>
    </row>
    <row r="397" spans="1:8" s="18" customFormat="1" ht="18" customHeight="1" x14ac:dyDescent="0.25">
      <c r="A397" s="33">
        <f>IF(C397=0,"",1+MAX(A$13:A396))</f>
        <v>352</v>
      </c>
      <c r="B397" s="34" t="s">
        <v>353</v>
      </c>
      <c r="C397" s="35">
        <v>1</v>
      </c>
      <c r="D397" s="35" t="s">
        <v>210</v>
      </c>
      <c r="E397" s="32">
        <v>5000</v>
      </c>
      <c r="F397" s="32">
        <v>1500</v>
      </c>
      <c r="G397" s="32">
        <f t="shared" ref="G397" si="28">IF(E397="","",C397*(E397+F397))</f>
        <v>6500</v>
      </c>
      <c r="H397" s="78"/>
    </row>
    <row r="398" spans="1:8" s="18" customFormat="1" ht="18" customHeight="1" x14ac:dyDescent="0.25">
      <c r="A398" s="100" t="s">
        <v>7</v>
      </c>
      <c r="B398" s="101"/>
      <c r="C398" s="101"/>
      <c r="D398" s="101"/>
      <c r="E398" s="101"/>
      <c r="F398" s="101"/>
      <c r="G398" s="101"/>
      <c r="H398" s="52">
        <f>SUM(G397:G397)</f>
        <v>6500</v>
      </c>
    </row>
    <row r="399" spans="1:8" s="18" customFormat="1" ht="18" customHeight="1" x14ac:dyDescent="0.25">
      <c r="A399" s="47"/>
      <c r="B399" s="4"/>
      <c r="C399" s="7"/>
      <c r="D399" s="7"/>
      <c r="E399" s="8"/>
      <c r="F399" s="8"/>
      <c r="G399" s="8"/>
      <c r="H399" s="48"/>
    </row>
    <row r="400" spans="1:8" s="18" customFormat="1" ht="18" customHeight="1" x14ac:dyDescent="0.25">
      <c r="A400" s="96" t="s">
        <v>29</v>
      </c>
      <c r="B400" s="97"/>
      <c r="C400" s="97"/>
      <c r="D400" s="97"/>
      <c r="E400" s="97"/>
      <c r="F400" s="97"/>
      <c r="G400" s="97"/>
      <c r="H400" s="98"/>
    </row>
    <row r="401" spans="1:8" s="18" customFormat="1" ht="18" customHeight="1" x14ac:dyDescent="0.25">
      <c r="A401" s="33">
        <f>IF(C401=0,"",1+MAX(A$13:A400))</f>
        <v>353</v>
      </c>
      <c r="B401" s="34" t="s">
        <v>354</v>
      </c>
      <c r="C401" s="80">
        <v>14.09132</v>
      </c>
      <c r="D401" s="35" t="s">
        <v>209</v>
      </c>
      <c r="E401" s="32">
        <v>18</v>
      </c>
      <c r="F401" s="32">
        <v>6</v>
      </c>
      <c r="G401" s="32">
        <f t="shared" ref="G401:G414" si="29">IF(E401="","",C401*(E401+F401))</f>
        <v>338.19168000000002</v>
      </c>
      <c r="H401" s="99"/>
    </row>
    <row r="402" spans="1:8" s="18" customFormat="1" ht="18" customHeight="1" x14ac:dyDescent="0.25">
      <c r="A402" s="33">
        <f>IF(C402=0,"",1+MAX(A$13:A401))</f>
        <v>354</v>
      </c>
      <c r="B402" s="34" t="s">
        <v>355</v>
      </c>
      <c r="C402" s="80">
        <v>13.321</v>
      </c>
      <c r="D402" s="35" t="s">
        <v>209</v>
      </c>
      <c r="E402" s="32">
        <v>18</v>
      </c>
      <c r="F402" s="32">
        <v>6</v>
      </c>
      <c r="G402" s="32">
        <f t="shared" ref="G402:G411" si="30">IF(E402="","",C402*(E402+F402))</f>
        <v>319.70400000000001</v>
      </c>
      <c r="H402" s="99"/>
    </row>
    <row r="403" spans="1:8" s="18" customFormat="1" ht="18" customHeight="1" x14ac:dyDescent="0.25">
      <c r="A403" s="33">
        <f>IF(C403=0,"",1+MAX(A$13:A402))</f>
        <v>355</v>
      </c>
      <c r="B403" s="34" t="s">
        <v>356</v>
      </c>
      <c r="C403" s="80">
        <v>62.300930000000001</v>
      </c>
      <c r="D403" s="35" t="s">
        <v>209</v>
      </c>
      <c r="E403" s="32">
        <v>18</v>
      </c>
      <c r="F403" s="32">
        <v>6</v>
      </c>
      <c r="G403" s="32">
        <f t="shared" si="30"/>
        <v>1495.2223200000001</v>
      </c>
      <c r="H403" s="99"/>
    </row>
    <row r="404" spans="1:8" s="18" customFormat="1" ht="18" customHeight="1" x14ac:dyDescent="0.25">
      <c r="A404" s="33">
        <f>IF(C404=0,"",1+MAX(A$13:A403))</f>
        <v>356</v>
      </c>
      <c r="B404" s="34" t="s">
        <v>357</v>
      </c>
      <c r="C404" s="80">
        <v>24.416070000000001</v>
      </c>
      <c r="D404" s="35" t="s">
        <v>209</v>
      </c>
      <c r="E404" s="32">
        <v>20</v>
      </c>
      <c r="F404" s="32">
        <v>6</v>
      </c>
      <c r="G404" s="32">
        <f t="shared" si="30"/>
        <v>634.81781999999998</v>
      </c>
      <c r="H404" s="99"/>
    </row>
    <row r="405" spans="1:8" s="18" customFormat="1" ht="18" customHeight="1" x14ac:dyDescent="0.25">
      <c r="A405" s="33">
        <f>IF(C405=0,"",1+MAX(A$13:A404))</f>
        <v>357</v>
      </c>
      <c r="B405" s="34" t="s">
        <v>358</v>
      </c>
      <c r="C405" s="80">
        <v>266.0779</v>
      </c>
      <c r="D405" s="35" t="s">
        <v>209</v>
      </c>
      <c r="E405" s="32">
        <v>20</v>
      </c>
      <c r="F405" s="32">
        <v>6</v>
      </c>
      <c r="G405" s="32">
        <f t="shared" si="30"/>
        <v>6918.0254000000004</v>
      </c>
      <c r="H405" s="99"/>
    </row>
    <row r="406" spans="1:8" s="18" customFormat="1" ht="18" customHeight="1" x14ac:dyDescent="0.25">
      <c r="A406" s="33">
        <f>IF(C406=0,"",1+MAX(A$13:A405))</f>
        <v>358</v>
      </c>
      <c r="B406" s="34" t="s">
        <v>359</v>
      </c>
      <c r="C406" s="80">
        <v>16.320160000000001</v>
      </c>
      <c r="D406" s="35" t="s">
        <v>209</v>
      </c>
      <c r="E406" s="32">
        <v>20</v>
      </c>
      <c r="F406" s="32">
        <v>6</v>
      </c>
      <c r="G406" s="32">
        <f t="shared" si="30"/>
        <v>424.32416000000001</v>
      </c>
      <c r="H406" s="99"/>
    </row>
    <row r="407" spans="1:8" s="18" customFormat="1" ht="18" customHeight="1" x14ac:dyDescent="0.25">
      <c r="A407" s="33">
        <f>IF(C407=0,"",1+MAX(A$13:A406))</f>
        <v>359</v>
      </c>
      <c r="B407" s="34" t="s">
        <v>360</v>
      </c>
      <c r="C407" s="80">
        <v>17.059719999999999</v>
      </c>
      <c r="D407" s="35" t="s">
        <v>209</v>
      </c>
      <c r="E407" s="32">
        <v>22</v>
      </c>
      <c r="F407" s="32">
        <v>6</v>
      </c>
      <c r="G407" s="32">
        <f t="shared" si="30"/>
        <v>477.67215999999996</v>
      </c>
      <c r="H407" s="99"/>
    </row>
    <row r="408" spans="1:8" s="18" customFormat="1" ht="18" customHeight="1" x14ac:dyDescent="0.25">
      <c r="A408" s="33">
        <f>IF(C408=0,"",1+MAX(A$13:A407))</f>
        <v>360</v>
      </c>
      <c r="B408" s="34" t="s">
        <v>361</v>
      </c>
      <c r="C408" s="80">
        <v>19.403040000000001</v>
      </c>
      <c r="D408" s="35" t="s">
        <v>209</v>
      </c>
      <c r="E408" s="32">
        <v>20</v>
      </c>
      <c r="F408" s="32">
        <v>6</v>
      </c>
      <c r="G408" s="32">
        <f t="shared" si="30"/>
        <v>504.47904</v>
      </c>
      <c r="H408" s="99"/>
    </row>
    <row r="409" spans="1:8" s="18" customFormat="1" ht="18" customHeight="1" x14ac:dyDescent="0.25">
      <c r="A409" s="33">
        <f>IF(C409=0,"",1+MAX(A$13:A408))</f>
        <v>361</v>
      </c>
      <c r="B409" s="34" t="s">
        <v>362</v>
      </c>
      <c r="C409" s="80">
        <v>18.29299</v>
      </c>
      <c r="D409" s="35" t="s">
        <v>209</v>
      </c>
      <c r="E409" s="32">
        <v>22</v>
      </c>
      <c r="F409" s="32">
        <v>6</v>
      </c>
      <c r="G409" s="32">
        <f t="shared" si="30"/>
        <v>512.20371999999998</v>
      </c>
      <c r="H409" s="99"/>
    </row>
    <row r="410" spans="1:8" s="18" customFormat="1" ht="18" customHeight="1" x14ac:dyDescent="0.25">
      <c r="A410" s="33">
        <f>IF(C410=0,"",1+MAX(A$13:A409))</f>
        <v>362</v>
      </c>
      <c r="B410" s="36" t="s">
        <v>363</v>
      </c>
      <c r="C410" s="37">
        <v>1</v>
      </c>
      <c r="D410" s="37" t="s">
        <v>210</v>
      </c>
      <c r="E410" s="32">
        <v>550</v>
      </c>
      <c r="F410" s="32">
        <v>75</v>
      </c>
      <c r="G410" s="32">
        <f t="shared" si="30"/>
        <v>625</v>
      </c>
      <c r="H410" s="99"/>
    </row>
    <row r="411" spans="1:8" s="18" customFormat="1" ht="18" customHeight="1" x14ac:dyDescent="0.25">
      <c r="A411" s="33">
        <f>IF(C411=0,"",1+MAX(A$13:A410))</f>
        <v>363</v>
      </c>
      <c r="B411" s="36" t="s">
        <v>364</v>
      </c>
      <c r="C411" s="37">
        <v>6</v>
      </c>
      <c r="D411" s="37" t="s">
        <v>210</v>
      </c>
      <c r="E411" s="32">
        <v>1200</v>
      </c>
      <c r="F411" s="32">
        <v>200</v>
      </c>
      <c r="G411" s="32">
        <f t="shared" si="30"/>
        <v>8400</v>
      </c>
      <c r="H411" s="99"/>
    </row>
    <row r="412" spans="1:8" s="18" customFormat="1" ht="18" customHeight="1" x14ac:dyDescent="0.25">
      <c r="A412" s="33">
        <f>IF(C412=0,"",1+MAX(A$13:A411))</f>
        <v>364</v>
      </c>
      <c r="B412" s="36" t="s">
        <v>365</v>
      </c>
      <c r="C412" s="37">
        <v>12</v>
      </c>
      <c r="D412" s="37" t="s">
        <v>210</v>
      </c>
      <c r="E412" s="32">
        <v>750</v>
      </c>
      <c r="F412" s="32">
        <v>100</v>
      </c>
      <c r="G412" s="32">
        <f t="shared" si="29"/>
        <v>10200</v>
      </c>
      <c r="H412" s="99"/>
    </row>
    <row r="413" spans="1:8" s="18" customFormat="1" ht="18" customHeight="1" x14ac:dyDescent="0.25">
      <c r="A413" s="33">
        <f>IF(C413=0,"",1+MAX(A$13:A412))</f>
        <v>365</v>
      </c>
      <c r="B413" s="36" t="s">
        <v>366</v>
      </c>
      <c r="C413" s="37">
        <v>12</v>
      </c>
      <c r="D413" s="37" t="s">
        <v>210</v>
      </c>
      <c r="E413" s="32">
        <v>850</v>
      </c>
      <c r="F413" s="32">
        <v>100</v>
      </c>
      <c r="G413" s="32">
        <f t="shared" si="29"/>
        <v>11400</v>
      </c>
      <c r="H413" s="99"/>
    </row>
    <row r="414" spans="1:8" s="18" customFormat="1" ht="18" customHeight="1" x14ac:dyDescent="0.25">
      <c r="A414" s="33">
        <f>IF(C414=0,"",1+MAX(A$13:A413))</f>
        <v>366</v>
      </c>
      <c r="B414" s="38" t="s">
        <v>367</v>
      </c>
      <c r="C414" s="39">
        <v>6</v>
      </c>
      <c r="D414" s="37" t="s">
        <v>210</v>
      </c>
      <c r="E414" s="32">
        <v>700</v>
      </c>
      <c r="F414" s="32">
        <v>100</v>
      </c>
      <c r="G414" s="32">
        <f t="shared" si="29"/>
        <v>4800</v>
      </c>
      <c r="H414" s="99"/>
    </row>
    <row r="415" spans="1:8" s="18" customFormat="1" ht="18" customHeight="1" x14ac:dyDescent="0.25">
      <c r="A415" s="100" t="s">
        <v>7</v>
      </c>
      <c r="B415" s="101"/>
      <c r="C415" s="101"/>
      <c r="D415" s="101"/>
      <c r="E415" s="101"/>
      <c r="F415" s="101"/>
      <c r="G415" s="101"/>
      <c r="H415" s="52">
        <f>SUM(G401:G414)</f>
        <v>47049.640299999999</v>
      </c>
    </row>
    <row r="416" spans="1:8" s="18" customFormat="1" ht="18" customHeight="1" x14ac:dyDescent="0.25">
      <c r="A416" s="47"/>
      <c r="B416" s="4"/>
      <c r="C416" s="7"/>
      <c r="D416" s="7"/>
      <c r="E416" s="8"/>
      <c r="F416" s="8"/>
      <c r="G416" s="8"/>
      <c r="H416" s="48"/>
    </row>
    <row r="417" spans="1:8" s="18" customFormat="1" ht="18" customHeight="1" x14ac:dyDescent="0.25">
      <c r="A417" s="96" t="s">
        <v>30</v>
      </c>
      <c r="B417" s="97"/>
      <c r="C417" s="97"/>
      <c r="D417" s="97"/>
      <c r="E417" s="97"/>
      <c r="F417" s="97"/>
      <c r="G417" s="97"/>
      <c r="H417" s="98"/>
    </row>
    <row r="418" spans="1:8" s="18" customFormat="1" ht="18" customHeight="1" x14ac:dyDescent="0.25">
      <c r="A418" s="33">
        <f>IF(C418=0,"",1+MAX(A$13:A417))</f>
        <v>367</v>
      </c>
      <c r="B418" s="34" t="s">
        <v>368</v>
      </c>
      <c r="C418" s="35">
        <v>176</v>
      </c>
      <c r="D418" s="35" t="s">
        <v>209</v>
      </c>
      <c r="E418" s="32">
        <v>30</v>
      </c>
      <c r="F418" s="32">
        <v>6</v>
      </c>
      <c r="G418" s="32">
        <f t="shared" ref="G418:G426" si="31">IF(E418="","",C418*(E418+F418))</f>
        <v>6336</v>
      </c>
      <c r="H418" s="99"/>
    </row>
    <row r="419" spans="1:8" s="18" customFormat="1" ht="18" customHeight="1" x14ac:dyDescent="0.25">
      <c r="A419" s="33">
        <f>IF(C419=0,"",1+MAX(A$13:A418))</f>
        <v>368</v>
      </c>
      <c r="B419" s="34" t="s">
        <v>369</v>
      </c>
      <c r="C419" s="35">
        <v>2</v>
      </c>
      <c r="D419" s="35" t="s">
        <v>210</v>
      </c>
      <c r="E419" s="32">
        <v>75</v>
      </c>
      <c r="F419" s="32">
        <v>35</v>
      </c>
      <c r="G419" s="32">
        <f t="shared" ref="G419:G421" si="32">IF(E419="","",C419*(E419+F419))</f>
        <v>220</v>
      </c>
      <c r="H419" s="99"/>
    </row>
    <row r="420" spans="1:8" s="18" customFormat="1" ht="18" customHeight="1" x14ac:dyDescent="0.25">
      <c r="A420" s="33">
        <f>IF(C420=0,"",1+MAX(A$13:A419))</f>
        <v>369</v>
      </c>
      <c r="B420" s="34" t="s">
        <v>370</v>
      </c>
      <c r="C420" s="35">
        <v>4</v>
      </c>
      <c r="D420" s="35" t="s">
        <v>210</v>
      </c>
      <c r="E420" s="32">
        <v>75</v>
      </c>
      <c r="F420" s="32">
        <v>35</v>
      </c>
      <c r="G420" s="32">
        <f t="shared" si="32"/>
        <v>440</v>
      </c>
      <c r="H420" s="99"/>
    </row>
    <row r="421" spans="1:8" s="18" customFormat="1" ht="18" customHeight="1" x14ac:dyDescent="0.25">
      <c r="A421" s="33">
        <f>IF(C421=0,"",1+MAX(A$13:A420))</f>
        <v>370</v>
      </c>
      <c r="B421" s="34" t="s">
        <v>371</v>
      </c>
      <c r="C421" s="35">
        <v>4</v>
      </c>
      <c r="D421" s="35" t="s">
        <v>210</v>
      </c>
      <c r="E421" s="32">
        <v>75</v>
      </c>
      <c r="F421" s="32">
        <v>35</v>
      </c>
      <c r="G421" s="32">
        <f t="shared" si="32"/>
        <v>440</v>
      </c>
      <c r="H421" s="99"/>
    </row>
    <row r="422" spans="1:8" s="18" customFormat="1" ht="31.5" x14ac:dyDescent="0.25">
      <c r="A422" s="33">
        <f>IF(C422=0,"",1+MAX(A$13:A421))</f>
        <v>371</v>
      </c>
      <c r="B422" s="82" t="s">
        <v>372</v>
      </c>
      <c r="C422" s="37">
        <v>2</v>
      </c>
      <c r="D422" s="35" t="s">
        <v>210</v>
      </c>
      <c r="E422" s="32">
        <v>4000</v>
      </c>
      <c r="F422" s="32">
        <v>200</v>
      </c>
      <c r="G422" s="32">
        <f t="shared" si="31"/>
        <v>8400</v>
      </c>
      <c r="H422" s="99"/>
    </row>
    <row r="423" spans="1:8" s="18" customFormat="1" ht="47.25" x14ac:dyDescent="0.25">
      <c r="A423" s="33">
        <f>IF(C423=0,"",1+MAX(A$13:A422))</f>
        <v>372</v>
      </c>
      <c r="B423" s="82" t="s">
        <v>373</v>
      </c>
      <c r="C423" s="37">
        <v>1</v>
      </c>
      <c r="D423" s="35" t="s">
        <v>210</v>
      </c>
      <c r="E423" s="32">
        <v>4000</v>
      </c>
      <c r="F423" s="32">
        <v>200</v>
      </c>
      <c r="G423" s="32">
        <f t="shared" si="31"/>
        <v>4200</v>
      </c>
      <c r="H423" s="99"/>
    </row>
    <row r="424" spans="1:8" s="18" customFormat="1" ht="31.5" x14ac:dyDescent="0.25">
      <c r="A424" s="33">
        <f>IF(C424=0,"",1+MAX(A$13:A423))</f>
        <v>373</v>
      </c>
      <c r="B424" s="82" t="s">
        <v>374</v>
      </c>
      <c r="C424" s="37">
        <v>1</v>
      </c>
      <c r="D424" s="35" t="s">
        <v>210</v>
      </c>
      <c r="E424" s="32">
        <v>4000</v>
      </c>
      <c r="F424" s="32">
        <v>200</v>
      </c>
      <c r="G424" s="32">
        <f t="shared" si="31"/>
        <v>4200</v>
      </c>
      <c r="H424" s="99"/>
    </row>
    <row r="425" spans="1:8" s="18" customFormat="1" ht="31.5" x14ac:dyDescent="0.25">
      <c r="A425" s="33">
        <f>IF(C425=0,"",1+MAX(A$13:A424))</f>
        <v>374</v>
      </c>
      <c r="B425" s="82" t="s">
        <v>375</v>
      </c>
      <c r="C425" s="37">
        <v>1</v>
      </c>
      <c r="D425" s="35" t="s">
        <v>210</v>
      </c>
      <c r="E425" s="32">
        <v>4000</v>
      </c>
      <c r="F425" s="32">
        <v>200</v>
      </c>
      <c r="G425" s="32">
        <f t="shared" si="31"/>
        <v>4200</v>
      </c>
      <c r="H425" s="99"/>
    </row>
    <row r="426" spans="1:8" s="18" customFormat="1" ht="31.5" x14ac:dyDescent="0.25">
      <c r="A426" s="33">
        <f>IF(C426=0,"",1+MAX(A$13:A425))</f>
        <v>375</v>
      </c>
      <c r="B426" s="85" t="s">
        <v>376</v>
      </c>
      <c r="C426" s="39">
        <v>1</v>
      </c>
      <c r="D426" s="35" t="s">
        <v>210</v>
      </c>
      <c r="E426" s="32">
        <v>4000</v>
      </c>
      <c r="F426" s="32">
        <v>200</v>
      </c>
      <c r="G426" s="32">
        <f t="shared" si="31"/>
        <v>4200</v>
      </c>
      <c r="H426" s="99"/>
    </row>
    <row r="427" spans="1:8" s="18" customFormat="1" ht="18" customHeight="1" x14ac:dyDescent="0.25">
      <c r="A427" s="100" t="s">
        <v>7</v>
      </c>
      <c r="B427" s="101"/>
      <c r="C427" s="101"/>
      <c r="D427" s="101"/>
      <c r="E427" s="101"/>
      <c r="F427" s="101"/>
      <c r="G427" s="101"/>
      <c r="H427" s="52">
        <f>SUM(G418:G426)</f>
        <v>32636</v>
      </c>
    </row>
    <row r="428" spans="1:8" s="18" customFormat="1" ht="18" customHeight="1" x14ac:dyDescent="0.25">
      <c r="A428" s="47"/>
      <c r="B428" s="4"/>
      <c r="C428" s="7"/>
      <c r="D428" s="7"/>
      <c r="E428" s="8"/>
      <c r="F428" s="8"/>
      <c r="G428" s="8"/>
      <c r="H428" s="48"/>
    </row>
    <row r="429" spans="1:8" s="18" customFormat="1" ht="18" customHeight="1" x14ac:dyDescent="0.25">
      <c r="A429" s="96" t="s">
        <v>31</v>
      </c>
      <c r="B429" s="97"/>
      <c r="C429" s="97"/>
      <c r="D429" s="97"/>
      <c r="E429" s="97"/>
      <c r="F429" s="97"/>
      <c r="G429" s="97"/>
      <c r="H429" s="98"/>
    </row>
    <row r="430" spans="1:8" s="18" customFormat="1" ht="18" customHeight="1" x14ac:dyDescent="0.25">
      <c r="A430" s="33">
        <f>IF(C430=0,"",1+MAX(A$13:A429))</f>
        <v>376</v>
      </c>
      <c r="B430" s="34" t="s">
        <v>377</v>
      </c>
      <c r="C430" s="35">
        <v>15</v>
      </c>
      <c r="D430" s="35" t="s">
        <v>209</v>
      </c>
      <c r="E430" s="32">
        <v>15</v>
      </c>
      <c r="F430" s="32">
        <v>7</v>
      </c>
      <c r="G430" s="32">
        <f t="shared" ref="G430" si="33">IF(E430="","",C430*(E430+F430))</f>
        <v>330</v>
      </c>
      <c r="H430" s="99"/>
    </row>
    <row r="431" spans="1:8" s="18" customFormat="1" ht="47.25" x14ac:dyDescent="0.25">
      <c r="A431" s="33">
        <f>IF(C431=0,"",1+MAX(A$13:A430))</f>
        <v>377</v>
      </c>
      <c r="B431" s="81" t="s">
        <v>378</v>
      </c>
      <c r="C431" s="35">
        <v>73</v>
      </c>
      <c r="D431" s="35" t="s">
        <v>209</v>
      </c>
      <c r="E431" s="32">
        <v>15</v>
      </c>
      <c r="F431" s="32">
        <v>7</v>
      </c>
      <c r="G431" s="32">
        <f t="shared" ref="G431:G486" si="34">IF(E431="","",C431*(E431+F431))</f>
        <v>1606</v>
      </c>
      <c r="H431" s="99"/>
    </row>
    <row r="432" spans="1:8" s="18" customFormat="1" ht="47.25" x14ac:dyDescent="0.25">
      <c r="A432" s="33">
        <f>IF(C432=0,"",1+MAX(A$13:A431))</f>
        <v>378</v>
      </c>
      <c r="B432" s="81" t="s">
        <v>379</v>
      </c>
      <c r="C432" s="35">
        <v>258</v>
      </c>
      <c r="D432" s="35" t="s">
        <v>209</v>
      </c>
      <c r="E432" s="32">
        <v>15</v>
      </c>
      <c r="F432" s="32">
        <v>7</v>
      </c>
      <c r="G432" s="32">
        <f t="shared" si="34"/>
        <v>5676</v>
      </c>
      <c r="H432" s="99"/>
    </row>
    <row r="433" spans="1:8" s="18" customFormat="1" ht="18" customHeight="1" x14ac:dyDescent="0.25">
      <c r="A433" s="33">
        <f>IF(C433=0,"",1+MAX(A$13:A432))</f>
        <v>379</v>
      </c>
      <c r="B433" s="34" t="s">
        <v>380</v>
      </c>
      <c r="C433" s="35">
        <v>481</v>
      </c>
      <c r="D433" s="35" t="s">
        <v>209</v>
      </c>
      <c r="E433" s="32">
        <v>15</v>
      </c>
      <c r="F433" s="32">
        <v>7</v>
      </c>
      <c r="G433" s="32">
        <f t="shared" si="34"/>
        <v>10582</v>
      </c>
      <c r="H433" s="99"/>
    </row>
    <row r="434" spans="1:8" s="18" customFormat="1" ht="18" customHeight="1" x14ac:dyDescent="0.25">
      <c r="A434" s="33">
        <f>IF(C434=0,"",1+MAX(A$13:A433))</f>
        <v>380</v>
      </c>
      <c r="B434" s="34" t="s">
        <v>381</v>
      </c>
      <c r="C434" s="35">
        <v>1</v>
      </c>
      <c r="D434" s="35" t="s">
        <v>210</v>
      </c>
      <c r="E434" s="32">
        <v>280</v>
      </c>
      <c r="F434" s="32">
        <v>55</v>
      </c>
      <c r="G434" s="32">
        <f t="shared" si="34"/>
        <v>335</v>
      </c>
      <c r="H434" s="99"/>
    </row>
    <row r="435" spans="1:8" s="18" customFormat="1" ht="47.25" customHeight="1" x14ac:dyDescent="0.25">
      <c r="A435" s="33">
        <f>IF(C435=0,"",1+MAX(A$13:A434))</f>
        <v>381</v>
      </c>
      <c r="B435" s="81" t="s">
        <v>382</v>
      </c>
      <c r="C435" s="35">
        <v>3</v>
      </c>
      <c r="D435" s="35" t="s">
        <v>210</v>
      </c>
      <c r="E435" s="32">
        <v>280</v>
      </c>
      <c r="F435" s="32">
        <v>55</v>
      </c>
      <c r="G435" s="32">
        <f t="shared" si="34"/>
        <v>1005</v>
      </c>
      <c r="H435" s="99"/>
    </row>
    <row r="436" spans="1:8" s="18" customFormat="1" ht="47.25" customHeight="1" x14ac:dyDescent="0.25">
      <c r="A436" s="33">
        <f>IF(C436=0,"",1+MAX(A$13:A435))</f>
        <v>382</v>
      </c>
      <c r="B436" s="81" t="s">
        <v>383</v>
      </c>
      <c r="C436" s="35">
        <v>1</v>
      </c>
      <c r="D436" s="35" t="s">
        <v>210</v>
      </c>
      <c r="E436" s="32">
        <v>280</v>
      </c>
      <c r="F436" s="32">
        <v>55</v>
      </c>
      <c r="G436" s="32">
        <f t="shared" si="34"/>
        <v>335</v>
      </c>
      <c r="H436" s="99"/>
    </row>
    <row r="437" spans="1:8" s="18" customFormat="1" ht="47.25" customHeight="1" x14ac:dyDescent="0.25">
      <c r="A437" s="33">
        <f>IF(C437=0,"",1+MAX(A$13:A436))</f>
        <v>383</v>
      </c>
      <c r="B437" s="81" t="s">
        <v>384</v>
      </c>
      <c r="C437" s="35">
        <v>2</v>
      </c>
      <c r="D437" s="35" t="s">
        <v>210</v>
      </c>
      <c r="E437" s="32">
        <v>280</v>
      </c>
      <c r="F437" s="32">
        <v>55</v>
      </c>
      <c r="G437" s="32">
        <f t="shared" si="34"/>
        <v>670</v>
      </c>
      <c r="H437" s="99"/>
    </row>
    <row r="438" spans="1:8" s="18" customFormat="1" ht="47.25" customHeight="1" x14ac:dyDescent="0.25">
      <c r="A438" s="33">
        <f>IF(C438=0,"",1+MAX(A$13:A437))</f>
        <v>384</v>
      </c>
      <c r="B438" s="81" t="s">
        <v>385</v>
      </c>
      <c r="C438" s="35">
        <v>1</v>
      </c>
      <c r="D438" s="35" t="s">
        <v>210</v>
      </c>
      <c r="E438" s="32">
        <v>280</v>
      </c>
      <c r="F438" s="32">
        <v>55</v>
      </c>
      <c r="G438" s="32">
        <f t="shared" si="34"/>
        <v>335</v>
      </c>
      <c r="H438" s="99"/>
    </row>
    <row r="439" spans="1:8" s="18" customFormat="1" ht="47.25" customHeight="1" x14ac:dyDescent="0.25">
      <c r="A439" s="33">
        <f>IF(C439=0,"",1+MAX(A$13:A438))</f>
        <v>385</v>
      </c>
      <c r="B439" s="81" t="s">
        <v>386</v>
      </c>
      <c r="C439" s="35">
        <v>1</v>
      </c>
      <c r="D439" s="35" t="s">
        <v>210</v>
      </c>
      <c r="E439" s="32">
        <v>280</v>
      </c>
      <c r="F439" s="32">
        <v>55</v>
      </c>
      <c r="G439" s="32">
        <f t="shared" si="34"/>
        <v>335</v>
      </c>
      <c r="H439" s="99"/>
    </row>
    <row r="440" spans="1:8" s="18" customFormat="1" ht="47.25" customHeight="1" x14ac:dyDescent="0.25">
      <c r="A440" s="33">
        <f>IF(C440=0,"",1+MAX(A$13:A439))</f>
        <v>386</v>
      </c>
      <c r="B440" s="81" t="s">
        <v>387</v>
      </c>
      <c r="C440" s="35">
        <v>1</v>
      </c>
      <c r="D440" s="35" t="s">
        <v>210</v>
      </c>
      <c r="E440" s="32">
        <v>280</v>
      </c>
      <c r="F440" s="32">
        <v>55</v>
      </c>
      <c r="G440" s="32">
        <f t="shared" si="34"/>
        <v>335</v>
      </c>
      <c r="H440" s="99"/>
    </row>
    <row r="441" spans="1:8" s="18" customFormat="1" ht="47.25" customHeight="1" x14ac:dyDescent="0.25">
      <c r="A441" s="33">
        <f>IF(C441=0,"",1+MAX(A$13:A440))</f>
        <v>387</v>
      </c>
      <c r="B441" s="81" t="s">
        <v>388</v>
      </c>
      <c r="C441" s="35">
        <v>1</v>
      </c>
      <c r="D441" s="35" t="s">
        <v>210</v>
      </c>
      <c r="E441" s="32">
        <v>280</v>
      </c>
      <c r="F441" s="32">
        <v>55</v>
      </c>
      <c r="G441" s="32">
        <f t="shared" si="34"/>
        <v>335</v>
      </c>
      <c r="H441" s="99"/>
    </row>
    <row r="442" spans="1:8" s="18" customFormat="1" ht="47.25" customHeight="1" x14ac:dyDescent="0.25">
      <c r="A442" s="33">
        <f>IF(C442=0,"",1+MAX(A$13:A441))</f>
        <v>388</v>
      </c>
      <c r="B442" s="81" t="s">
        <v>389</v>
      </c>
      <c r="C442" s="35">
        <v>2</v>
      </c>
      <c r="D442" s="35" t="s">
        <v>210</v>
      </c>
      <c r="E442" s="32">
        <v>280</v>
      </c>
      <c r="F442" s="32">
        <v>55</v>
      </c>
      <c r="G442" s="32">
        <f t="shared" si="34"/>
        <v>670</v>
      </c>
      <c r="H442" s="99"/>
    </row>
    <row r="443" spans="1:8" s="18" customFormat="1" ht="47.25" customHeight="1" x14ac:dyDescent="0.25">
      <c r="A443" s="33">
        <f>IF(C443=0,"",1+MAX(A$13:A442))</f>
        <v>389</v>
      </c>
      <c r="B443" s="81" t="s">
        <v>387</v>
      </c>
      <c r="C443" s="35">
        <v>1</v>
      </c>
      <c r="D443" s="35" t="s">
        <v>210</v>
      </c>
      <c r="E443" s="32">
        <v>280</v>
      </c>
      <c r="F443" s="32">
        <v>55</v>
      </c>
      <c r="G443" s="32">
        <f t="shared" si="34"/>
        <v>335</v>
      </c>
      <c r="H443" s="99"/>
    </row>
    <row r="444" spans="1:8" s="18" customFormat="1" ht="47.25" customHeight="1" x14ac:dyDescent="0.25">
      <c r="A444" s="33">
        <f>IF(C444=0,"",1+MAX(A$13:A443))</f>
        <v>390</v>
      </c>
      <c r="B444" s="81" t="s">
        <v>390</v>
      </c>
      <c r="C444" s="35">
        <v>1</v>
      </c>
      <c r="D444" s="35" t="s">
        <v>210</v>
      </c>
      <c r="E444" s="32">
        <v>280</v>
      </c>
      <c r="F444" s="32">
        <v>55</v>
      </c>
      <c r="G444" s="32">
        <f t="shared" si="34"/>
        <v>335</v>
      </c>
      <c r="H444" s="99"/>
    </row>
    <row r="445" spans="1:8" s="18" customFormat="1" ht="47.25" customHeight="1" x14ac:dyDescent="0.25">
      <c r="A445" s="33">
        <f>IF(C445=0,"",1+MAX(A$13:A444))</f>
        <v>391</v>
      </c>
      <c r="B445" s="81" t="s">
        <v>391</v>
      </c>
      <c r="C445" s="35">
        <v>1</v>
      </c>
      <c r="D445" s="35" t="s">
        <v>210</v>
      </c>
      <c r="E445" s="32">
        <v>280</v>
      </c>
      <c r="F445" s="32">
        <v>55</v>
      </c>
      <c r="G445" s="32">
        <f t="shared" si="34"/>
        <v>335</v>
      </c>
      <c r="H445" s="99"/>
    </row>
    <row r="446" spans="1:8" s="18" customFormat="1" ht="47.25" customHeight="1" x14ac:dyDescent="0.25">
      <c r="A446" s="33">
        <f>IF(C446=0,"",1+MAX(A$13:A445))</f>
        <v>392</v>
      </c>
      <c r="B446" s="81" t="s">
        <v>392</v>
      </c>
      <c r="C446" s="35">
        <v>1</v>
      </c>
      <c r="D446" s="35" t="s">
        <v>210</v>
      </c>
      <c r="E446" s="32">
        <v>280</v>
      </c>
      <c r="F446" s="32">
        <v>55</v>
      </c>
      <c r="G446" s="32">
        <f t="shared" si="34"/>
        <v>335</v>
      </c>
      <c r="H446" s="99"/>
    </row>
    <row r="447" spans="1:8" s="18" customFormat="1" ht="47.25" customHeight="1" x14ac:dyDescent="0.25">
      <c r="A447" s="33">
        <f>IF(C447=0,"",1+MAX(A$13:A446))</f>
        <v>393</v>
      </c>
      <c r="B447" s="81" t="s">
        <v>393</v>
      </c>
      <c r="C447" s="35">
        <v>1</v>
      </c>
      <c r="D447" s="35" t="s">
        <v>210</v>
      </c>
      <c r="E447" s="32">
        <v>280</v>
      </c>
      <c r="F447" s="32">
        <v>55</v>
      </c>
      <c r="G447" s="32">
        <f t="shared" si="34"/>
        <v>335</v>
      </c>
      <c r="H447" s="99"/>
    </row>
    <row r="448" spans="1:8" s="18" customFormat="1" ht="47.25" customHeight="1" x14ac:dyDescent="0.25">
      <c r="A448" s="33">
        <f>IF(C448=0,"",1+MAX(A$13:A447))</f>
        <v>394</v>
      </c>
      <c r="B448" s="81" t="s">
        <v>394</v>
      </c>
      <c r="C448" s="35">
        <v>1</v>
      </c>
      <c r="D448" s="35" t="s">
        <v>210</v>
      </c>
      <c r="E448" s="32">
        <v>280</v>
      </c>
      <c r="F448" s="32">
        <v>55</v>
      </c>
      <c r="G448" s="32">
        <f t="shared" si="34"/>
        <v>335</v>
      </c>
      <c r="H448" s="99"/>
    </row>
    <row r="449" spans="1:8" s="18" customFormat="1" ht="47.25" customHeight="1" x14ac:dyDescent="0.25">
      <c r="A449" s="33">
        <f>IF(C449=0,"",1+MAX(A$13:A448))</f>
        <v>395</v>
      </c>
      <c r="B449" s="81" t="s">
        <v>395</v>
      </c>
      <c r="C449" s="35">
        <v>9</v>
      </c>
      <c r="D449" s="35" t="s">
        <v>210</v>
      </c>
      <c r="E449" s="32">
        <v>280</v>
      </c>
      <c r="F449" s="32">
        <v>55</v>
      </c>
      <c r="G449" s="32">
        <f t="shared" si="34"/>
        <v>3015</v>
      </c>
      <c r="H449" s="99"/>
    </row>
    <row r="450" spans="1:8" s="18" customFormat="1" ht="47.25" customHeight="1" x14ac:dyDescent="0.25">
      <c r="A450" s="33">
        <f>IF(C450=0,"",1+MAX(A$13:A449))</f>
        <v>396</v>
      </c>
      <c r="B450" s="81" t="s">
        <v>396</v>
      </c>
      <c r="C450" s="35">
        <v>3</v>
      </c>
      <c r="D450" s="35" t="s">
        <v>210</v>
      </c>
      <c r="E450" s="32">
        <v>280</v>
      </c>
      <c r="F450" s="32">
        <v>55</v>
      </c>
      <c r="G450" s="32">
        <f t="shared" si="34"/>
        <v>1005</v>
      </c>
      <c r="H450" s="99"/>
    </row>
    <row r="451" spans="1:8" s="18" customFormat="1" ht="47.25" customHeight="1" x14ac:dyDescent="0.25">
      <c r="A451" s="33">
        <f>IF(C451=0,"",1+MAX(A$13:A450))</f>
        <v>397</v>
      </c>
      <c r="B451" s="81" t="s">
        <v>397</v>
      </c>
      <c r="C451" s="35">
        <v>3</v>
      </c>
      <c r="D451" s="35" t="s">
        <v>210</v>
      </c>
      <c r="E451" s="32">
        <v>280</v>
      </c>
      <c r="F451" s="32">
        <v>55</v>
      </c>
      <c r="G451" s="32">
        <f t="shared" si="34"/>
        <v>1005</v>
      </c>
      <c r="H451" s="99"/>
    </row>
    <row r="452" spans="1:8" s="18" customFormat="1" ht="47.25" customHeight="1" x14ac:dyDescent="0.25">
      <c r="A452" s="33">
        <f>IF(C452=0,"",1+MAX(A$13:A451))</f>
        <v>398</v>
      </c>
      <c r="B452" s="81" t="s">
        <v>398</v>
      </c>
      <c r="C452" s="35">
        <v>12</v>
      </c>
      <c r="D452" s="35" t="s">
        <v>210</v>
      </c>
      <c r="E452" s="32">
        <v>280</v>
      </c>
      <c r="F452" s="32">
        <v>55</v>
      </c>
      <c r="G452" s="32">
        <f t="shared" si="34"/>
        <v>4020</v>
      </c>
      <c r="H452" s="99"/>
    </row>
    <row r="453" spans="1:8" s="18" customFormat="1" ht="47.25" customHeight="1" x14ac:dyDescent="0.25">
      <c r="A453" s="33">
        <f>IF(C453=0,"",1+MAX(A$13:A452))</f>
        <v>399</v>
      </c>
      <c r="B453" s="81" t="s">
        <v>399</v>
      </c>
      <c r="C453" s="35">
        <v>37</v>
      </c>
      <c r="D453" s="35" t="s">
        <v>210</v>
      </c>
      <c r="E453" s="32">
        <v>280</v>
      </c>
      <c r="F453" s="32">
        <v>55</v>
      </c>
      <c r="G453" s="32">
        <f t="shared" si="34"/>
        <v>12395</v>
      </c>
      <c r="H453" s="99"/>
    </row>
    <row r="454" spans="1:8" s="18" customFormat="1" ht="47.25" customHeight="1" x14ac:dyDescent="0.25">
      <c r="A454" s="33">
        <f>IF(C454=0,"",1+MAX(A$13:A453))</f>
        <v>400</v>
      </c>
      <c r="B454" s="81" t="s">
        <v>400</v>
      </c>
      <c r="C454" s="35">
        <v>31</v>
      </c>
      <c r="D454" s="35" t="s">
        <v>210</v>
      </c>
      <c r="E454" s="32">
        <v>280</v>
      </c>
      <c r="F454" s="32">
        <v>55</v>
      </c>
      <c r="G454" s="32">
        <f t="shared" si="34"/>
        <v>10385</v>
      </c>
      <c r="H454" s="99"/>
    </row>
    <row r="455" spans="1:8" s="18" customFormat="1" ht="18" customHeight="1" x14ac:dyDescent="0.25">
      <c r="A455" s="33">
        <f>IF(C455=0,"",1+MAX(A$13:A454))</f>
        <v>401</v>
      </c>
      <c r="B455" s="34" t="s">
        <v>401</v>
      </c>
      <c r="C455" s="35">
        <v>66</v>
      </c>
      <c r="D455" s="35" t="s">
        <v>210</v>
      </c>
      <c r="E455" s="32">
        <v>280</v>
      </c>
      <c r="F455" s="32">
        <v>55</v>
      </c>
      <c r="G455" s="32">
        <f t="shared" si="34"/>
        <v>22110</v>
      </c>
      <c r="H455" s="99"/>
    </row>
    <row r="456" spans="1:8" s="18" customFormat="1" ht="47.25" customHeight="1" x14ac:dyDescent="0.25">
      <c r="A456" s="33">
        <f>IF(C456=0,"",1+MAX(A$13:A455))</f>
        <v>402</v>
      </c>
      <c r="B456" s="81" t="s">
        <v>402</v>
      </c>
      <c r="C456" s="35">
        <v>6</v>
      </c>
      <c r="D456" s="35" t="s">
        <v>210</v>
      </c>
      <c r="E456" s="32">
        <v>280</v>
      </c>
      <c r="F456" s="32">
        <v>55</v>
      </c>
      <c r="G456" s="32">
        <f t="shared" si="34"/>
        <v>2010</v>
      </c>
      <c r="H456" s="99"/>
    </row>
    <row r="457" spans="1:8" s="18" customFormat="1" ht="47.25" customHeight="1" x14ac:dyDescent="0.25">
      <c r="A457" s="33">
        <f>IF(C457=0,"",1+MAX(A$13:A456))</f>
        <v>403</v>
      </c>
      <c r="B457" s="81" t="s">
        <v>403</v>
      </c>
      <c r="C457" s="35">
        <v>1</v>
      </c>
      <c r="D457" s="35" t="s">
        <v>210</v>
      </c>
      <c r="E457" s="32">
        <v>280</v>
      </c>
      <c r="F457" s="32">
        <v>55</v>
      </c>
      <c r="G457" s="32">
        <f t="shared" si="34"/>
        <v>335</v>
      </c>
      <c r="H457" s="99"/>
    </row>
    <row r="458" spans="1:8" s="18" customFormat="1" ht="47.25" customHeight="1" x14ac:dyDescent="0.25">
      <c r="A458" s="33">
        <f>IF(C458=0,"",1+MAX(A$13:A457))</f>
        <v>404</v>
      </c>
      <c r="B458" s="81" t="s">
        <v>404</v>
      </c>
      <c r="C458" s="35">
        <v>4</v>
      </c>
      <c r="D458" s="35" t="s">
        <v>210</v>
      </c>
      <c r="E458" s="32">
        <v>280</v>
      </c>
      <c r="F458" s="32">
        <v>55</v>
      </c>
      <c r="G458" s="32">
        <f t="shared" si="34"/>
        <v>1340</v>
      </c>
      <c r="H458" s="99"/>
    </row>
    <row r="459" spans="1:8" s="18" customFormat="1" ht="47.25" customHeight="1" x14ac:dyDescent="0.25">
      <c r="A459" s="33">
        <f>IF(C459=0,"",1+MAX(A$13:A458))</f>
        <v>405</v>
      </c>
      <c r="B459" s="81" t="s">
        <v>405</v>
      </c>
      <c r="C459" s="35">
        <v>2</v>
      </c>
      <c r="D459" s="35" t="s">
        <v>210</v>
      </c>
      <c r="E459" s="32">
        <v>280</v>
      </c>
      <c r="F459" s="32">
        <v>55</v>
      </c>
      <c r="G459" s="32">
        <f t="shared" si="34"/>
        <v>670</v>
      </c>
      <c r="H459" s="99"/>
    </row>
    <row r="460" spans="1:8" s="18" customFormat="1" ht="47.25" customHeight="1" x14ac:dyDescent="0.25">
      <c r="A460" s="33">
        <f>IF(C460=0,"",1+MAX(A$13:A459))</f>
        <v>406</v>
      </c>
      <c r="B460" s="81" t="s">
        <v>406</v>
      </c>
      <c r="C460" s="35">
        <v>3</v>
      </c>
      <c r="D460" s="35" t="s">
        <v>210</v>
      </c>
      <c r="E460" s="32">
        <v>280</v>
      </c>
      <c r="F460" s="32">
        <v>55</v>
      </c>
      <c r="G460" s="32">
        <f t="shared" si="34"/>
        <v>1005</v>
      </c>
      <c r="H460" s="99"/>
    </row>
    <row r="461" spans="1:8" s="18" customFormat="1" ht="47.25" customHeight="1" x14ac:dyDescent="0.25">
      <c r="A461" s="33">
        <f>IF(C461=0,"",1+MAX(A$13:A460))</f>
        <v>407</v>
      </c>
      <c r="B461" s="81" t="s">
        <v>407</v>
      </c>
      <c r="C461" s="35">
        <v>27</v>
      </c>
      <c r="D461" s="35" t="s">
        <v>210</v>
      </c>
      <c r="E461" s="32">
        <v>280</v>
      </c>
      <c r="F461" s="32">
        <v>55</v>
      </c>
      <c r="G461" s="32">
        <f t="shared" si="34"/>
        <v>9045</v>
      </c>
      <c r="H461" s="99"/>
    </row>
    <row r="462" spans="1:8" s="18" customFormat="1" ht="47.25" customHeight="1" x14ac:dyDescent="0.25">
      <c r="A462" s="33">
        <f>IF(C462=0,"",1+MAX(A$13:A461))</f>
        <v>408</v>
      </c>
      <c r="B462" s="81" t="s">
        <v>408</v>
      </c>
      <c r="C462" s="35">
        <v>337</v>
      </c>
      <c r="D462" s="35" t="s">
        <v>210</v>
      </c>
      <c r="E462" s="32">
        <v>280</v>
      </c>
      <c r="F462" s="32">
        <v>55</v>
      </c>
      <c r="G462" s="32">
        <f t="shared" si="34"/>
        <v>112895</v>
      </c>
      <c r="H462" s="99"/>
    </row>
    <row r="463" spans="1:8" s="18" customFormat="1" ht="47.25" customHeight="1" x14ac:dyDescent="0.25">
      <c r="A463" s="33">
        <f>IF(C463=0,"",1+MAX(A$13:A462))</f>
        <v>409</v>
      </c>
      <c r="B463" s="81" t="s">
        <v>409</v>
      </c>
      <c r="C463" s="35">
        <v>20</v>
      </c>
      <c r="D463" s="35" t="s">
        <v>210</v>
      </c>
      <c r="E463" s="32">
        <v>280</v>
      </c>
      <c r="F463" s="32">
        <v>55</v>
      </c>
      <c r="G463" s="32">
        <f t="shared" si="34"/>
        <v>6700</v>
      </c>
      <c r="H463" s="99"/>
    </row>
    <row r="464" spans="1:8" s="18" customFormat="1" ht="47.25" customHeight="1" x14ac:dyDescent="0.25">
      <c r="A464" s="33">
        <f>IF(C464=0,"",1+MAX(A$13:A463))</f>
        <v>410</v>
      </c>
      <c r="B464" s="81" t="s">
        <v>410</v>
      </c>
      <c r="C464" s="35">
        <v>7</v>
      </c>
      <c r="D464" s="35" t="s">
        <v>210</v>
      </c>
      <c r="E464" s="32">
        <v>280</v>
      </c>
      <c r="F464" s="32">
        <v>55</v>
      </c>
      <c r="G464" s="32">
        <f t="shared" si="34"/>
        <v>2345</v>
      </c>
      <c r="H464" s="99"/>
    </row>
    <row r="465" spans="1:8" s="18" customFormat="1" ht="47.25" customHeight="1" x14ac:dyDescent="0.25">
      <c r="A465" s="33">
        <f>IF(C465=0,"",1+MAX(A$13:A464))</f>
        <v>411</v>
      </c>
      <c r="B465" s="81" t="s">
        <v>411</v>
      </c>
      <c r="C465" s="35">
        <v>1</v>
      </c>
      <c r="D465" s="35" t="s">
        <v>210</v>
      </c>
      <c r="E465" s="32">
        <v>280</v>
      </c>
      <c r="F465" s="32">
        <v>55</v>
      </c>
      <c r="G465" s="32">
        <f t="shared" si="34"/>
        <v>335</v>
      </c>
      <c r="H465" s="99"/>
    </row>
    <row r="466" spans="1:8" s="18" customFormat="1" ht="47.25" customHeight="1" x14ac:dyDescent="0.25">
      <c r="A466" s="33">
        <f>IF(C466=0,"",1+MAX(A$13:A465))</f>
        <v>412</v>
      </c>
      <c r="B466" s="81" t="s">
        <v>412</v>
      </c>
      <c r="C466" s="35">
        <v>1</v>
      </c>
      <c r="D466" s="35" t="s">
        <v>210</v>
      </c>
      <c r="E466" s="32">
        <v>280</v>
      </c>
      <c r="F466" s="32">
        <v>55</v>
      </c>
      <c r="G466" s="32">
        <f t="shared" si="34"/>
        <v>335</v>
      </c>
      <c r="H466" s="99"/>
    </row>
    <row r="467" spans="1:8" s="18" customFormat="1" ht="47.25" customHeight="1" x14ac:dyDescent="0.25">
      <c r="A467" s="33">
        <f>IF(C467=0,"",1+MAX(A$13:A466))</f>
        <v>413</v>
      </c>
      <c r="B467" s="81" t="s">
        <v>413</v>
      </c>
      <c r="C467" s="35">
        <v>6</v>
      </c>
      <c r="D467" s="35" t="s">
        <v>210</v>
      </c>
      <c r="E467" s="32">
        <v>280</v>
      </c>
      <c r="F467" s="32">
        <v>55</v>
      </c>
      <c r="G467" s="32">
        <f t="shared" si="34"/>
        <v>2010</v>
      </c>
      <c r="H467" s="99"/>
    </row>
    <row r="468" spans="1:8" s="18" customFormat="1" ht="47.25" customHeight="1" x14ac:dyDescent="0.25">
      <c r="A468" s="33">
        <f>IF(C468=0,"",1+MAX(A$13:A467))</f>
        <v>414</v>
      </c>
      <c r="B468" s="81" t="s">
        <v>414</v>
      </c>
      <c r="C468" s="35">
        <v>3</v>
      </c>
      <c r="D468" s="35" t="s">
        <v>210</v>
      </c>
      <c r="E468" s="32">
        <v>280</v>
      </c>
      <c r="F468" s="32">
        <v>55</v>
      </c>
      <c r="G468" s="32">
        <f t="shared" si="34"/>
        <v>1005</v>
      </c>
      <c r="H468" s="99"/>
    </row>
    <row r="469" spans="1:8" s="18" customFormat="1" ht="47.25" customHeight="1" x14ac:dyDescent="0.25">
      <c r="A469" s="33">
        <f>IF(C469=0,"",1+MAX(A$13:A468))</f>
        <v>415</v>
      </c>
      <c r="B469" s="81" t="s">
        <v>415</v>
      </c>
      <c r="C469" s="35">
        <v>37</v>
      </c>
      <c r="D469" s="35" t="s">
        <v>210</v>
      </c>
      <c r="E469" s="32">
        <v>280</v>
      </c>
      <c r="F469" s="32">
        <v>55</v>
      </c>
      <c r="G469" s="32">
        <f t="shared" si="34"/>
        <v>12395</v>
      </c>
      <c r="H469" s="99"/>
    </row>
    <row r="470" spans="1:8" s="18" customFormat="1" ht="47.25" customHeight="1" x14ac:dyDescent="0.25">
      <c r="A470" s="33">
        <f>IF(C470=0,"",1+MAX(A$13:A469))</f>
        <v>416</v>
      </c>
      <c r="B470" s="81" t="s">
        <v>416</v>
      </c>
      <c r="C470" s="35">
        <v>4</v>
      </c>
      <c r="D470" s="35" t="s">
        <v>210</v>
      </c>
      <c r="E470" s="32">
        <v>280</v>
      </c>
      <c r="F470" s="32">
        <v>55</v>
      </c>
      <c r="G470" s="32">
        <f t="shared" si="34"/>
        <v>1340</v>
      </c>
      <c r="H470" s="99"/>
    </row>
    <row r="471" spans="1:8" s="18" customFormat="1" ht="47.25" customHeight="1" x14ac:dyDescent="0.25">
      <c r="A471" s="33">
        <f>IF(C471=0,"",1+MAX(A$13:A470))</f>
        <v>417</v>
      </c>
      <c r="B471" s="81" t="s">
        <v>417</v>
      </c>
      <c r="C471" s="35">
        <v>1</v>
      </c>
      <c r="D471" s="35" t="s">
        <v>210</v>
      </c>
      <c r="E471" s="32">
        <v>280</v>
      </c>
      <c r="F471" s="32">
        <v>55</v>
      </c>
      <c r="G471" s="32">
        <f t="shared" si="34"/>
        <v>335</v>
      </c>
      <c r="H471" s="99"/>
    </row>
    <row r="472" spans="1:8" s="18" customFormat="1" ht="47.25" customHeight="1" x14ac:dyDescent="0.25">
      <c r="A472" s="33">
        <f>IF(C472=0,"",1+MAX(A$13:A471))</f>
        <v>418</v>
      </c>
      <c r="B472" s="81" t="s">
        <v>418</v>
      </c>
      <c r="C472" s="35">
        <v>1</v>
      </c>
      <c r="D472" s="35" t="s">
        <v>210</v>
      </c>
      <c r="E472" s="32">
        <v>280</v>
      </c>
      <c r="F472" s="32">
        <v>55</v>
      </c>
      <c r="G472" s="32">
        <f t="shared" si="34"/>
        <v>335</v>
      </c>
      <c r="H472" s="99"/>
    </row>
    <row r="473" spans="1:8" s="18" customFormat="1" ht="47.25" customHeight="1" x14ac:dyDescent="0.25">
      <c r="A473" s="33">
        <f>IF(C473=0,"",1+MAX(A$13:A472))</f>
        <v>419</v>
      </c>
      <c r="B473" s="81" t="s">
        <v>419</v>
      </c>
      <c r="C473" s="35">
        <v>2</v>
      </c>
      <c r="D473" s="35" t="s">
        <v>210</v>
      </c>
      <c r="E473" s="32">
        <v>280</v>
      </c>
      <c r="F473" s="32">
        <v>55</v>
      </c>
      <c r="G473" s="32">
        <f t="shared" si="34"/>
        <v>670</v>
      </c>
      <c r="H473" s="99"/>
    </row>
    <row r="474" spans="1:8" s="18" customFormat="1" ht="47.25" customHeight="1" x14ac:dyDescent="0.25">
      <c r="A474" s="33">
        <f>IF(C474=0,"",1+MAX(A$13:A473))</f>
        <v>420</v>
      </c>
      <c r="B474" s="81" t="s">
        <v>420</v>
      </c>
      <c r="C474" s="35">
        <v>4</v>
      </c>
      <c r="D474" s="35" t="s">
        <v>210</v>
      </c>
      <c r="E474" s="32">
        <v>280</v>
      </c>
      <c r="F474" s="32">
        <v>55</v>
      </c>
      <c r="G474" s="32">
        <f t="shared" si="34"/>
        <v>1340</v>
      </c>
      <c r="H474" s="99"/>
    </row>
    <row r="475" spans="1:8" s="18" customFormat="1" ht="47.25" customHeight="1" x14ac:dyDescent="0.25">
      <c r="A475" s="33">
        <f>IF(C475=0,"",1+MAX(A$13:A474))</f>
        <v>421</v>
      </c>
      <c r="B475" s="81" t="s">
        <v>421</v>
      </c>
      <c r="C475" s="35">
        <v>1</v>
      </c>
      <c r="D475" s="35" t="s">
        <v>210</v>
      </c>
      <c r="E475" s="32">
        <v>280</v>
      </c>
      <c r="F475" s="32">
        <v>55</v>
      </c>
      <c r="G475" s="32">
        <f t="shared" si="34"/>
        <v>335</v>
      </c>
      <c r="H475" s="99"/>
    </row>
    <row r="476" spans="1:8" s="18" customFormat="1" ht="47.25" customHeight="1" x14ac:dyDescent="0.25">
      <c r="A476" s="33">
        <f>IF(C476=0,"",1+MAX(A$13:A475))</f>
        <v>422</v>
      </c>
      <c r="B476" s="81" t="s">
        <v>422</v>
      </c>
      <c r="C476" s="35">
        <v>2</v>
      </c>
      <c r="D476" s="35" t="s">
        <v>210</v>
      </c>
      <c r="E476" s="32">
        <v>280</v>
      </c>
      <c r="F476" s="32">
        <v>55</v>
      </c>
      <c r="G476" s="32">
        <f t="shared" si="34"/>
        <v>670</v>
      </c>
      <c r="H476" s="99"/>
    </row>
    <row r="477" spans="1:8" s="18" customFormat="1" ht="18" customHeight="1" x14ac:dyDescent="0.25">
      <c r="A477" s="33">
        <f>IF(C477=0,"",1+MAX(A$13:A476))</f>
        <v>423</v>
      </c>
      <c r="B477" s="34" t="s">
        <v>423</v>
      </c>
      <c r="C477" s="35">
        <v>2</v>
      </c>
      <c r="D477" s="35" t="s">
        <v>210</v>
      </c>
      <c r="E477" s="32">
        <v>280</v>
      </c>
      <c r="F477" s="32">
        <v>55</v>
      </c>
      <c r="G477" s="32">
        <f t="shared" si="34"/>
        <v>670</v>
      </c>
      <c r="H477" s="99"/>
    </row>
    <row r="478" spans="1:8" s="18" customFormat="1" ht="18" customHeight="1" x14ac:dyDescent="0.25">
      <c r="A478" s="33">
        <f>IF(C478=0,"",1+MAX(A$13:A477))</f>
        <v>424</v>
      </c>
      <c r="B478" s="34" t="s">
        <v>424</v>
      </c>
      <c r="C478" s="35">
        <v>4</v>
      </c>
      <c r="D478" s="35" t="s">
        <v>210</v>
      </c>
      <c r="E478" s="32">
        <v>280</v>
      </c>
      <c r="F478" s="32">
        <v>55</v>
      </c>
      <c r="G478" s="32">
        <f t="shared" si="34"/>
        <v>1340</v>
      </c>
      <c r="H478" s="99"/>
    </row>
    <row r="479" spans="1:8" s="18" customFormat="1" ht="31.5" x14ac:dyDescent="0.25">
      <c r="A479" s="33">
        <f>IF(C479=0,"",1+MAX(A$13:A478))</f>
        <v>425</v>
      </c>
      <c r="B479" s="81" t="s">
        <v>422</v>
      </c>
      <c r="C479" s="35">
        <v>1</v>
      </c>
      <c r="D479" s="35" t="s">
        <v>210</v>
      </c>
      <c r="E479" s="32">
        <v>280</v>
      </c>
      <c r="F479" s="32">
        <v>55</v>
      </c>
      <c r="G479" s="32">
        <f t="shared" si="34"/>
        <v>335</v>
      </c>
      <c r="H479" s="99"/>
    </row>
    <row r="480" spans="1:8" s="18" customFormat="1" ht="18" customHeight="1" x14ac:dyDescent="0.25">
      <c r="A480" s="33">
        <f>IF(C480=0,"",1+MAX(A$13:A479))</f>
        <v>426</v>
      </c>
      <c r="B480" s="34" t="s">
        <v>425</v>
      </c>
      <c r="C480" s="35">
        <v>3</v>
      </c>
      <c r="D480" s="35" t="s">
        <v>210</v>
      </c>
      <c r="E480" s="32">
        <v>280</v>
      </c>
      <c r="F480" s="32">
        <v>55</v>
      </c>
      <c r="G480" s="32">
        <f t="shared" si="34"/>
        <v>1005</v>
      </c>
      <c r="H480" s="99"/>
    </row>
    <row r="481" spans="1:8" s="18" customFormat="1" ht="31.5" x14ac:dyDescent="0.25">
      <c r="A481" s="33">
        <f>IF(C481=0,"",1+MAX(A$13:A480))</f>
        <v>427</v>
      </c>
      <c r="B481" s="81" t="s">
        <v>426</v>
      </c>
      <c r="C481" s="35">
        <v>2</v>
      </c>
      <c r="D481" s="35" t="s">
        <v>210</v>
      </c>
      <c r="E481" s="32">
        <v>280</v>
      </c>
      <c r="F481" s="32">
        <v>55</v>
      </c>
      <c r="G481" s="32">
        <f t="shared" si="34"/>
        <v>670</v>
      </c>
      <c r="H481" s="99"/>
    </row>
    <row r="482" spans="1:8" s="18" customFormat="1" ht="18" customHeight="1" x14ac:dyDescent="0.25">
      <c r="A482" s="33">
        <f>IF(C482=0,"",1+MAX(A$13:A481))</f>
        <v>428</v>
      </c>
      <c r="B482" s="34" t="s">
        <v>427</v>
      </c>
      <c r="C482" s="35">
        <v>1</v>
      </c>
      <c r="D482" s="35" t="s">
        <v>210</v>
      </c>
      <c r="E482" s="32">
        <v>280</v>
      </c>
      <c r="F482" s="32">
        <v>55</v>
      </c>
      <c r="G482" s="32">
        <f t="shared" si="34"/>
        <v>335</v>
      </c>
      <c r="H482" s="99"/>
    </row>
    <row r="483" spans="1:8" s="18" customFormat="1" ht="18" customHeight="1" x14ac:dyDescent="0.25">
      <c r="A483" s="33">
        <f>IF(C483=0,"",1+MAX(A$13:A482))</f>
        <v>429</v>
      </c>
      <c r="B483" s="34" t="s">
        <v>428</v>
      </c>
      <c r="C483" s="35">
        <v>8</v>
      </c>
      <c r="D483" s="35" t="s">
        <v>210</v>
      </c>
      <c r="E483" s="32">
        <v>280</v>
      </c>
      <c r="F483" s="32">
        <v>55</v>
      </c>
      <c r="G483" s="32">
        <f t="shared" si="34"/>
        <v>2680</v>
      </c>
      <c r="H483" s="99"/>
    </row>
    <row r="484" spans="1:8" s="18" customFormat="1" ht="18" customHeight="1" x14ac:dyDescent="0.25">
      <c r="A484" s="33">
        <f>IF(C484=0,"",1+MAX(A$13:A483))</f>
        <v>430</v>
      </c>
      <c r="B484" s="34" t="s">
        <v>427</v>
      </c>
      <c r="C484" s="35">
        <v>8</v>
      </c>
      <c r="D484" s="35" t="s">
        <v>210</v>
      </c>
      <c r="E484" s="32">
        <v>280</v>
      </c>
      <c r="F484" s="32">
        <v>55</v>
      </c>
      <c r="G484" s="32">
        <f t="shared" si="34"/>
        <v>2680</v>
      </c>
      <c r="H484" s="99"/>
    </row>
    <row r="485" spans="1:8" s="18" customFormat="1" ht="18" customHeight="1" x14ac:dyDescent="0.25">
      <c r="A485" s="33">
        <f>IF(C485=0,"",1+MAX(A$13:A484))</f>
        <v>431</v>
      </c>
      <c r="B485" s="34" t="s">
        <v>429</v>
      </c>
      <c r="C485" s="35">
        <v>4</v>
      </c>
      <c r="D485" s="35" t="s">
        <v>210</v>
      </c>
      <c r="E485" s="32">
        <v>280</v>
      </c>
      <c r="F485" s="32">
        <v>55</v>
      </c>
      <c r="G485" s="32">
        <f t="shared" si="34"/>
        <v>1340</v>
      </c>
      <c r="H485" s="99"/>
    </row>
    <row r="486" spans="1:8" s="18" customFormat="1" ht="18" customHeight="1" x14ac:dyDescent="0.25">
      <c r="A486" s="33">
        <f>IF(C486=0,"",1+MAX(A$13:A485))</f>
        <v>432</v>
      </c>
      <c r="B486" s="34" t="s">
        <v>430</v>
      </c>
      <c r="C486" s="35">
        <v>9</v>
      </c>
      <c r="D486" s="35" t="s">
        <v>210</v>
      </c>
      <c r="E486" s="32">
        <v>280</v>
      </c>
      <c r="F486" s="32">
        <v>55</v>
      </c>
      <c r="G486" s="32">
        <f t="shared" si="34"/>
        <v>3015</v>
      </c>
      <c r="H486" s="99"/>
    </row>
    <row r="487" spans="1:8" s="18" customFormat="1" ht="18" customHeight="1" x14ac:dyDescent="0.25">
      <c r="A487" s="33">
        <f>IF(C487=0,"",1+MAX(A$13:A486))</f>
        <v>433</v>
      </c>
      <c r="B487" s="34" t="s">
        <v>431</v>
      </c>
      <c r="C487" s="35">
        <v>9</v>
      </c>
      <c r="D487" s="35" t="s">
        <v>210</v>
      </c>
      <c r="E487" s="32">
        <v>280</v>
      </c>
      <c r="F487" s="32">
        <v>55</v>
      </c>
      <c r="G487" s="32">
        <f t="shared" ref="G487:G517" si="35">IF(E487="","",C487*(E487+F487))</f>
        <v>3015</v>
      </c>
      <c r="H487" s="99"/>
    </row>
    <row r="488" spans="1:8" s="18" customFormat="1" ht="47.25" x14ac:dyDescent="0.25">
      <c r="A488" s="33">
        <f>IF(C488=0,"",1+MAX(A$13:A487))</f>
        <v>434</v>
      </c>
      <c r="B488" s="81" t="s">
        <v>432</v>
      </c>
      <c r="C488" s="35">
        <v>2</v>
      </c>
      <c r="D488" s="35" t="s">
        <v>210</v>
      </c>
      <c r="E488" s="32">
        <v>280</v>
      </c>
      <c r="F488" s="32">
        <v>55</v>
      </c>
      <c r="G488" s="32">
        <f t="shared" si="35"/>
        <v>670</v>
      </c>
      <c r="H488" s="99"/>
    </row>
    <row r="489" spans="1:8" s="18" customFormat="1" ht="31.5" x14ac:dyDescent="0.25">
      <c r="A489" s="33">
        <f>IF(C489=0,"",1+MAX(A$13:A488))</f>
        <v>435</v>
      </c>
      <c r="B489" s="81" t="s">
        <v>433</v>
      </c>
      <c r="C489" s="35">
        <v>4</v>
      </c>
      <c r="D489" s="35" t="s">
        <v>210</v>
      </c>
      <c r="E489" s="32">
        <v>280</v>
      </c>
      <c r="F489" s="32">
        <v>55</v>
      </c>
      <c r="G489" s="32">
        <f t="shared" si="35"/>
        <v>1340</v>
      </c>
      <c r="H489" s="99"/>
    </row>
    <row r="490" spans="1:8" s="18" customFormat="1" ht="31.5" x14ac:dyDescent="0.25">
      <c r="A490" s="33">
        <f>IF(C490=0,"",1+MAX(A$13:A489))</f>
        <v>436</v>
      </c>
      <c r="B490" s="81" t="s">
        <v>434</v>
      </c>
      <c r="C490" s="35">
        <v>3</v>
      </c>
      <c r="D490" s="35" t="s">
        <v>210</v>
      </c>
      <c r="E490" s="32">
        <v>280</v>
      </c>
      <c r="F490" s="32">
        <v>55</v>
      </c>
      <c r="G490" s="32">
        <f t="shared" si="35"/>
        <v>1005</v>
      </c>
      <c r="H490" s="99"/>
    </row>
    <row r="491" spans="1:8" s="18" customFormat="1" ht="31.5" x14ac:dyDescent="0.25">
      <c r="A491" s="33">
        <f>IF(C491=0,"",1+MAX(A$13:A490))</f>
        <v>437</v>
      </c>
      <c r="B491" s="81" t="s">
        <v>435</v>
      </c>
      <c r="C491" s="35">
        <v>2</v>
      </c>
      <c r="D491" s="35" t="s">
        <v>210</v>
      </c>
      <c r="E491" s="32">
        <v>280</v>
      </c>
      <c r="F491" s="32">
        <v>55</v>
      </c>
      <c r="G491" s="32">
        <f t="shared" si="35"/>
        <v>670</v>
      </c>
      <c r="H491" s="99"/>
    </row>
    <row r="492" spans="1:8" s="18" customFormat="1" ht="31.5" x14ac:dyDescent="0.25">
      <c r="A492" s="33">
        <f>IF(C492=0,"",1+MAX(A$13:A491))</f>
        <v>438</v>
      </c>
      <c r="B492" s="81" t="s">
        <v>436</v>
      </c>
      <c r="C492" s="35">
        <v>9</v>
      </c>
      <c r="D492" s="35" t="s">
        <v>210</v>
      </c>
      <c r="E492" s="32">
        <v>280</v>
      </c>
      <c r="F492" s="32">
        <v>55</v>
      </c>
      <c r="G492" s="32">
        <f t="shared" si="35"/>
        <v>3015</v>
      </c>
      <c r="H492" s="99"/>
    </row>
    <row r="493" spans="1:8" s="18" customFormat="1" ht="31.5" x14ac:dyDescent="0.25">
      <c r="A493" s="33">
        <f>IF(C493=0,"",1+MAX(A$13:A492))</f>
        <v>439</v>
      </c>
      <c r="B493" s="81" t="s">
        <v>437</v>
      </c>
      <c r="C493" s="35">
        <v>22</v>
      </c>
      <c r="D493" s="35" t="s">
        <v>210</v>
      </c>
      <c r="E493" s="32">
        <v>280</v>
      </c>
      <c r="F493" s="32">
        <v>55</v>
      </c>
      <c r="G493" s="32">
        <f t="shared" si="35"/>
        <v>7370</v>
      </c>
      <c r="H493" s="99"/>
    </row>
    <row r="494" spans="1:8" s="18" customFormat="1" ht="31.5" x14ac:dyDescent="0.25">
      <c r="A494" s="33">
        <f>IF(C494=0,"",1+MAX(A$13:A493))</f>
        <v>440</v>
      </c>
      <c r="B494" s="81" t="s">
        <v>437</v>
      </c>
      <c r="C494" s="35">
        <v>18</v>
      </c>
      <c r="D494" s="35" t="s">
        <v>210</v>
      </c>
      <c r="E494" s="32">
        <v>280</v>
      </c>
      <c r="F494" s="32">
        <v>55</v>
      </c>
      <c r="G494" s="32">
        <f t="shared" si="35"/>
        <v>6030</v>
      </c>
      <c r="H494" s="99"/>
    </row>
    <row r="495" spans="1:8" s="18" customFormat="1" ht="31.5" x14ac:dyDescent="0.25">
      <c r="A495" s="33">
        <f>IF(C495=0,"",1+MAX(A$13:A494))</f>
        <v>441</v>
      </c>
      <c r="B495" s="81" t="s">
        <v>438</v>
      </c>
      <c r="C495" s="35">
        <v>3</v>
      </c>
      <c r="D495" s="35" t="s">
        <v>210</v>
      </c>
      <c r="E495" s="32">
        <v>280</v>
      </c>
      <c r="F495" s="32">
        <v>55</v>
      </c>
      <c r="G495" s="32">
        <f t="shared" si="35"/>
        <v>1005</v>
      </c>
      <c r="H495" s="99"/>
    </row>
    <row r="496" spans="1:8" s="18" customFormat="1" ht="47.25" x14ac:dyDescent="0.25">
      <c r="A496" s="33">
        <f>IF(C496=0,"",1+MAX(A$13:A495))</f>
        <v>442</v>
      </c>
      <c r="B496" s="81" t="s">
        <v>439</v>
      </c>
      <c r="C496" s="35">
        <v>14</v>
      </c>
      <c r="D496" s="35" t="s">
        <v>210</v>
      </c>
      <c r="E496" s="32">
        <v>280</v>
      </c>
      <c r="F496" s="32">
        <v>55</v>
      </c>
      <c r="G496" s="32">
        <f t="shared" si="35"/>
        <v>4690</v>
      </c>
      <c r="H496" s="99"/>
    </row>
    <row r="497" spans="1:8" s="18" customFormat="1" ht="31.5" x14ac:dyDescent="0.25">
      <c r="A497" s="33">
        <f>IF(C497=0,"",1+MAX(A$13:A496))</f>
        <v>443</v>
      </c>
      <c r="B497" s="81" t="s">
        <v>440</v>
      </c>
      <c r="C497" s="35">
        <v>2</v>
      </c>
      <c r="D497" s="35" t="s">
        <v>210</v>
      </c>
      <c r="E497" s="32">
        <v>280</v>
      </c>
      <c r="F497" s="32">
        <v>55</v>
      </c>
      <c r="G497" s="32">
        <f t="shared" si="35"/>
        <v>670</v>
      </c>
      <c r="H497" s="99"/>
    </row>
    <row r="498" spans="1:8" s="18" customFormat="1" ht="31.5" x14ac:dyDescent="0.25">
      <c r="A498" s="33">
        <f>IF(C498=0,"",1+MAX(A$13:A497))</f>
        <v>444</v>
      </c>
      <c r="B498" s="81" t="s">
        <v>441</v>
      </c>
      <c r="C498" s="35">
        <v>2</v>
      </c>
      <c r="D498" s="35" t="s">
        <v>210</v>
      </c>
      <c r="E498" s="32">
        <v>280</v>
      </c>
      <c r="F498" s="32">
        <v>55</v>
      </c>
      <c r="G498" s="32">
        <f t="shared" si="35"/>
        <v>670</v>
      </c>
      <c r="H498" s="99"/>
    </row>
    <row r="499" spans="1:8" s="18" customFormat="1" ht="31.5" x14ac:dyDescent="0.25">
      <c r="A499" s="33">
        <f>IF(C499=0,"",1+MAX(A$13:A498))</f>
        <v>445</v>
      </c>
      <c r="B499" s="81" t="s">
        <v>442</v>
      </c>
      <c r="C499" s="35">
        <v>1</v>
      </c>
      <c r="D499" s="35" t="s">
        <v>210</v>
      </c>
      <c r="E499" s="32">
        <v>280</v>
      </c>
      <c r="F499" s="32">
        <v>55</v>
      </c>
      <c r="G499" s="32">
        <f t="shared" si="35"/>
        <v>335</v>
      </c>
      <c r="H499" s="99"/>
    </row>
    <row r="500" spans="1:8" s="18" customFormat="1" ht="31.5" x14ac:dyDescent="0.25">
      <c r="A500" s="33">
        <f>IF(C500=0,"",1+MAX(A$13:A499))</f>
        <v>446</v>
      </c>
      <c r="B500" s="81" t="s">
        <v>443</v>
      </c>
      <c r="C500" s="35">
        <v>31</v>
      </c>
      <c r="D500" s="35" t="s">
        <v>210</v>
      </c>
      <c r="E500" s="32">
        <v>280</v>
      </c>
      <c r="F500" s="32">
        <v>55</v>
      </c>
      <c r="G500" s="32">
        <f t="shared" si="35"/>
        <v>10385</v>
      </c>
      <c r="H500" s="99"/>
    </row>
    <row r="501" spans="1:8" s="18" customFormat="1" ht="47.25" x14ac:dyDescent="0.25">
      <c r="A501" s="33">
        <f>IF(C501=0,"",1+MAX(A$13:A500))</f>
        <v>447</v>
      </c>
      <c r="B501" s="81" t="s">
        <v>444</v>
      </c>
      <c r="C501" s="35">
        <v>12</v>
      </c>
      <c r="D501" s="35" t="s">
        <v>210</v>
      </c>
      <c r="E501" s="32">
        <v>280</v>
      </c>
      <c r="F501" s="32">
        <v>55</v>
      </c>
      <c r="G501" s="32">
        <f t="shared" si="35"/>
        <v>4020</v>
      </c>
      <c r="H501" s="99"/>
    </row>
    <row r="502" spans="1:8" s="18" customFormat="1" ht="18" customHeight="1" x14ac:dyDescent="0.25">
      <c r="A502" s="33">
        <f>IF(C502=0,"",1+MAX(A$13:A501))</f>
        <v>448</v>
      </c>
      <c r="B502" s="34" t="s">
        <v>445</v>
      </c>
      <c r="C502" s="35">
        <v>2</v>
      </c>
      <c r="D502" s="35" t="s">
        <v>210</v>
      </c>
      <c r="E502" s="32">
        <v>130</v>
      </c>
      <c r="F502" s="32">
        <v>55</v>
      </c>
      <c r="G502" s="32">
        <f t="shared" si="35"/>
        <v>370</v>
      </c>
      <c r="H502" s="99"/>
    </row>
    <row r="503" spans="1:8" s="18" customFormat="1" ht="18" customHeight="1" x14ac:dyDescent="0.25">
      <c r="A503" s="33">
        <f>IF(C503=0,"",1+MAX(A$13:A502))</f>
        <v>449</v>
      </c>
      <c r="B503" s="34" t="s">
        <v>446</v>
      </c>
      <c r="C503" s="35">
        <v>7</v>
      </c>
      <c r="D503" s="35" t="s">
        <v>210</v>
      </c>
      <c r="E503" s="32">
        <v>180</v>
      </c>
      <c r="F503" s="32">
        <v>55</v>
      </c>
      <c r="G503" s="32">
        <f t="shared" si="35"/>
        <v>1645</v>
      </c>
      <c r="H503" s="99"/>
    </row>
    <row r="504" spans="1:8" s="18" customFormat="1" ht="18" customHeight="1" x14ac:dyDescent="0.25">
      <c r="A504" s="33">
        <f>IF(C504=0,"",1+MAX(A$13:A503))</f>
        <v>450</v>
      </c>
      <c r="B504" s="34" t="s">
        <v>447</v>
      </c>
      <c r="C504" s="35">
        <v>7</v>
      </c>
      <c r="D504" s="35" t="s">
        <v>210</v>
      </c>
      <c r="E504" s="32">
        <v>180</v>
      </c>
      <c r="F504" s="32">
        <v>55</v>
      </c>
      <c r="G504" s="32">
        <f t="shared" si="35"/>
        <v>1645</v>
      </c>
      <c r="H504" s="99"/>
    </row>
    <row r="505" spans="1:8" s="18" customFormat="1" ht="18" customHeight="1" x14ac:dyDescent="0.25">
      <c r="A505" s="33">
        <f>IF(C505=0,"",1+MAX(A$13:A504))</f>
        <v>451</v>
      </c>
      <c r="B505" s="34" t="s">
        <v>448</v>
      </c>
      <c r="C505" s="35">
        <v>3</v>
      </c>
      <c r="D505" s="35" t="s">
        <v>210</v>
      </c>
      <c r="E505" s="32">
        <v>80</v>
      </c>
      <c r="F505" s="32">
        <v>65</v>
      </c>
      <c r="G505" s="32">
        <f t="shared" si="35"/>
        <v>435</v>
      </c>
      <c r="H505" s="99"/>
    </row>
    <row r="506" spans="1:8" s="18" customFormat="1" ht="18" customHeight="1" x14ac:dyDescent="0.25">
      <c r="A506" s="33">
        <f>IF(C506=0,"",1+MAX(A$13:A505))</f>
        <v>452</v>
      </c>
      <c r="B506" s="34" t="s">
        <v>449</v>
      </c>
      <c r="C506" s="35">
        <v>48</v>
      </c>
      <c r="D506" s="35" t="s">
        <v>210</v>
      </c>
      <c r="E506" s="32">
        <v>70</v>
      </c>
      <c r="F506" s="32">
        <v>55</v>
      </c>
      <c r="G506" s="32">
        <f t="shared" si="35"/>
        <v>6000</v>
      </c>
      <c r="H506" s="99"/>
    </row>
    <row r="507" spans="1:8" s="18" customFormat="1" ht="18" customHeight="1" x14ac:dyDescent="0.25">
      <c r="A507" s="33">
        <f>IF(C507=0,"",1+MAX(A$13:A506))</f>
        <v>453</v>
      </c>
      <c r="B507" s="34" t="s">
        <v>450</v>
      </c>
      <c r="C507" s="35">
        <v>13</v>
      </c>
      <c r="D507" s="35" t="s">
        <v>210</v>
      </c>
      <c r="E507" s="32">
        <v>75</v>
      </c>
      <c r="F507" s="32">
        <v>55</v>
      </c>
      <c r="G507" s="32">
        <f t="shared" si="35"/>
        <v>1690</v>
      </c>
      <c r="H507" s="99"/>
    </row>
    <row r="508" spans="1:8" s="18" customFormat="1" ht="18" customHeight="1" x14ac:dyDescent="0.25">
      <c r="A508" s="33">
        <f>IF(C508=0,"",1+MAX(A$13:A507))</f>
        <v>454</v>
      </c>
      <c r="B508" s="34" t="s">
        <v>451</v>
      </c>
      <c r="C508" s="35">
        <v>11</v>
      </c>
      <c r="D508" s="35" t="s">
        <v>210</v>
      </c>
      <c r="E508" s="32">
        <v>80</v>
      </c>
      <c r="F508" s="32">
        <v>55</v>
      </c>
      <c r="G508" s="32">
        <f t="shared" si="35"/>
        <v>1485</v>
      </c>
      <c r="H508" s="99"/>
    </row>
    <row r="509" spans="1:8" s="18" customFormat="1" ht="18" customHeight="1" x14ac:dyDescent="0.25">
      <c r="A509" s="33">
        <f>IF(C509=0,"",1+MAX(A$13:A508))</f>
        <v>455</v>
      </c>
      <c r="B509" s="34" t="s">
        <v>452</v>
      </c>
      <c r="C509" s="35">
        <v>8</v>
      </c>
      <c r="D509" s="35" t="s">
        <v>210</v>
      </c>
      <c r="E509" s="32">
        <v>75</v>
      </c>
      <c r="F509" s="32">
        <v>55</v>
      </c>
      <c r="G509" s="32">
        <f t="shared" si="35"/>
        <v>1040</v>
      </c>
      <c r="H509" s="99"/>
    </row>
    <row r="510" spans="1:8" s="18" customFormat="1" ht="18" customHeight="1" x14ac:dyDescent="0.25">
      <c r="A510" s="33">
        <f>IF(C510=0,"",1+MAX(A$13:A509))</f>
        <v>456</v>
      </c>
      <c r="B510" s="34" t="s">
        <v>453</v>
      </c>
      <c r="C510" s="35">
        <v>2</v>
      </c>
      <c r="D510" s="35" t="s">
        <v>210</v>
      </c>
      <c r="E510" s="32">
        <v>75</v>
      </c>
      <c r="F510" s="32">
        <v>55</v>
      </c>
      <c r="G510" s="32">
        <f t="shared" si="35"/>
        <v>260</v>
      </c>
      <c r="H510" s="99"/>
    </row>
    <row r="511" spans="1:8" s="18" customFormat="1" ht="18" customHeight="1" x14ac:dyDescent="0.25">
      <c r="A511" s="33">
        <f>IF(C511=0,"",1+MAX(A$13:A510))</f>
        <v>457</v>
      </c>
      <c r="B511" s="34" t="s">
        <v>454</v>
      </c>
      <c r="C511" s="35">
        <v>1</v>
      </c>
      <c r="D511" s="35" t="s">
        <v>210</v>
      </c>
      <c r="E511" s="32">
        <v>75</v>
      </c>
      <c r="F511" s="32">
        <v>55</v>
      </c>
      <c r="G511" s="32">
        <f t="shared" si="35"/>
        <v>130</v>
      </c>
      <c r="H511" s="99"/>
    </row>
    <row r="512" spans="1:8" s="18" customFormat="1" ht="18" customHeight="1" x14ac:dyDescent="0.25">
      <c r="A512" s="33">
        <f>IF(C512=0,"",1+MAX(A$13:A511))</f>
        <v>458</v>
      </c>
      <c r="B512" s="34" t="s">
        <v>455</v>
      </c>
      <c r="C512" s="35">
        <v>1</v>
      </c>
      <c r="D512" s="35" t="s">
        <v>210</v>
      </c>
      <c r="E512" s="32">
        <v>650</v>
      </c>
      <c r="F512" s="32">
        <v>150</v>
      </c>
      <c r="G512" s="32">
        <f t="shared" si="35"/>
        <v>800</v>
      </c>
      <c r="H512" s="99"/>
    </row>
    <row r="513" spans="1:8" s="18" customFormat="1" ht="18" customHeight="1" x14ac:dyDescent="0.25">
      <c r="A513" s="33">
        <f>IF(C513=0,"",1+MAX(A$13:A512))</f>
        <v>459</v>
      </c>
      <c r="B513" s="34" t="s">
        <v>204</v>
      </c>
      <c r="C513" s="35">
        <v>55</v>
      </c>
      <c r="D513" s="35" t="s">
        <v>210</v>
      </c>
      <c r="E513" s="32">
        <v>650</v>
      </c>
      <c r="F513" s="32">
        <v>150</v>
      </c>
      <c r="G513" s="32">
        <f t="shared" si="35"/>
        <v>44000</v>
      </c>
      <c r="H513" s="99"/>
    </row>
    <row r="514" spans="1:8" s="18" customFormat="1" ht="18" customHeight="1" x14ac:dyDescent="0.25">
      <c r="A514" s="33">
        <f>IF(C514=0,"",1+MAX(A$13:A513))</f>
        <v>460</v>
      </c>
      <c r="B514" s="34" t="s">
        <v>456</v>
      </c>
      <c r="C514" s="35">
        <v>5</v>
      </c>
      <c r="D514" s="35" t="s">
        <v>210</v>
      </c>
      <c r="E514" s="32">
        <v>70</v>
      </c>
      <c r="F514" s="32">
        <v>55</v>
      </c>
      <c r="G514" s="32">
        <f t="shared" si="35"/>
        <v>625</v>
      </c>
      <c r="H514" s="99"/>
    </row>
    <row r="515" spans="1:8" s="18" customFormat="1" ht="18" customHeight="1" x14ac:dyDescent="0.25">
      <c r="A515" s="33">
        <f>IF(C515=0,"",1+MAX(A$13:A514))</f>
        <v>461</v>
      </c>
      <c r="B515" s="34" t="s">
        <v>457</v>
      </c>
      <c r="C515" s="35">
        <v>1</v>
      </c>
      <c r="D515" s="35" t="s">
        <v>210</v>
      </c>
      <c r="E515" s="32">
        <v>70</v>
      </c>
      <c r="F515" s="32">
        <v>55</v>
      </c>
      <c r="G515" s="32">
        <f t="shared" si="35"/>
        <v>125</v>
      </c>
      <c r="H515" s="99"/>
    </row>
    <row r="516" spans="1:8" s="18" customFormat="1" ht="18" customHeight="1" x14ac:dyDescent="0.25">
      <c r="A516" s="33">
        <f>IF(C516=0,"",1+MAX(A$13:A515))</f>
        <v>462</v>
      </c>
      <c r="B516" s="34" t="s">
        <v>458</v>
      </c>
      <c r="C516" s="35">
        <v>3</v>
      </c>
      <c r="D516" s="35" t="s">
        <v>210</v>
      </c>
      <c r="E516" s="32">
        <v>70</v>
      </c>
      <c r="F516" s="32">
        <v>55</v>
      </c>
      <c r="G516" s="32">
        <f t="shared" si="35"/>
        <v>375</v>
      </c>
      <c r="H516" s="99"/>
    </row>
    <row r="517" spans="1:8" s="18" customFormat="1" ht="18" customHeight="1" x14ac:dyDescent="0.25">
      <c r="A517" s="33">
        <f>IF(C517=0,"",1+MAX(A$13:A516))</f>
        <v>463</v>
      </c>
      <c r="B517" s="34" t="s">
        <v>459</v>
      </c>
      <c r="C517" s="35">
        <v>2</v>
      </c>
      <c r="D517" s="35" t="s">
        <v>210</v>
      </c>
      <c r="E517" s="32">
        <v>70</v>
      </c>
      <c r="F517" s="32">
        <v>55</v>
      </c>
      <c r="G517" s="32">
        <f t="shared" si="35"/>
        <v>250</v>
      </c>
      <c r="H517" s="99"/>
    </row>
    <row r="518" spans="1:8" s="18" customFormat="1" ht="18" customHeight="1" x14ac:dyDescent="0.25">
      <c r="A518" s="100" t="s">
        <v>7</v>
      </c>
      <c r="B518" s="101"/>
      <c r="C518" s="101"/>
      <c r="D518" s="101"/>
      <c r="E518" s="101"/>
      <c r="F518" s="101"/>
      <c r="G518" s="101"/>
      <c r="H518" s="52">
        <f>SUM(G430:G517)</f>
        <v>355779</v>
      </c>
    </row>
    <row r="519" spans="1:8" s="18" customFormat="1" ht="18" customHeight="1" x14ac:dyDescent="0.25">
      <c r="A519" s="47"/>
      <c r="B519" s="4"/>
      <c r="C519" s="7"/>
      <c r="D519" s="7"/>
      <c r="E519" s="8"/>
      <c r="F519" s="8"/>
      <c r="G519" s="8"/>
      <c r="H519" s="48"/>
    </row>
    <row r="520" spans="1:8" ht="18" customHeight="1" x14ac:dyDescent="0.25">
      <c r="A520" s="102" t="s">
        <v>13</v>
      </c>
      <c r="B520" s="103"/>
      <c r="C520" s="103"/>
      <c r="D520" s="103"/>
      <c r="E520" s="103"/>
      <c r="F520" s="30"/>
      <c r="G520" s="25"/>
      <c r="H520" s="53">
        <f>SUM(H11:H519)</f>
        <v>2489968.4213051852</v>
      </c>
    </row>
    <row r="521" spans="1:8" ht="18" customHeight="1" x14ac:dyDescent="0.25">
      <c r="A521" s="92" t="s">
        <v>5</v>
      </c>
      <c r="B521" s="93"/>
      <c r="C521" s="93"/>
      <c r="D521" s="93"/>
      <c r="E521" s="93"/>
      <c r="F521" s="29"/>
      <c r="G521" s="24">
        <v>7.0000000000000007E-2</v>
      </c>
      <c r="H521" s="54">
        <f>H520*G521</f>
        <v>174297.78949136299</v>
      </c>
    </row>
    <row r="522" spans="1:8" ht="18" customHeight="1" x14ac:dyDescent="0.25">
      <c r="A522" s="104" t="s">
        <v>14</v>
      </c>
      <c r="B522" s="105"/>
      <c r="C522" s="105"/>
      <c r="D522" s="105"/>
      <c r="E522" s="105"/>
      <c r="F522" s="31"/>
      <c r="G522" s="26">
        <v>0.25</v>
      </c>
      <c r="H522" s="55">
        <f>H520*G522</f>
        <v>622492.1053262963</v>
      </c>
    </row>
    <row r="523" spans="1:8" ht="18" customHeight="1" x14ac:dyDescent="0.25">
      <c r="A523" s="92" t="s">
        <v>17</v>
      </c>
      <c r="B523" s="93"/>
      <c r="C523" s="93"/>
      <c r="D523" s="93"/>
      <c r="E523" s="93"/>
      <c r="F523" s="29"/>
      <c r="G523" s="24">
        <v>7.0000000000000007E-2</v>
      </c>
      <c r="H523" s="54">
        <f>H520*G523</f>
        <v>174297.78949136299</v>
      </c>
    </row>
    <row r="524" spans="1:8" ht="18" customHeight="1" thickBot="1" x14ac:dyDescent="0.3">
      <c r="A524" s="47"/>
      <c r="B524" s="4"/>
      <c r="C524" s="7"/>
      <c r="D524" s="7"/>
      <c r="E524" s="8"/>
      <c r="F524" s="8"/>
      <c r="G524" s="8"/>
      <c r="H524" s="48"/>
    </row>
    <row r="525" spans="1:8" ht="26.1" customHeight="1" thickBot="1" x14ac:dyDescent="0.3">
      <c r="A525" s="94" t="s">
        <v>15</v>
      </c>
      <c r="B525" s="95"/>
      <c r="C525" s="95"/>
      <c r="D525" s="95"/>
      <c r="E525" s="95"/>
      <c r="F525" s="28"/>
      <c r="G525" s="27"/>
      <c r="H525" s="56">
        <f>H520+H521+H522+H523</f>
        <v>3461056.1056142072</v>
      </c>
    </row>
    <row r="526" spans="1:8" ht="15.75" customHeight="1" x14ac:dyDescent="0.25">
      <c r="A526" s="57"/>
      <c r="B526" s="15"/>
      <c r="C526" s="15"/>
      <c r="D526" s="15"/>
      <c r="E526" s="15"/>
      <c r="F526" s="15"/>
      <c r="G526" s="15"/>
      <c r="H526" s="58"/>
    </row>
    <row r="527" spans="1:8" ht="18" customHeight="1" x14ac:dyDescent="0.25">
      <c r="A527" s="59"/>
      <c r="B527" s="20"/>
      <c r="C527" s="6"/>
      <c r="D527" s="6"/>
      <c r="E527" s="5"/>
      <c r="F527" s="5"/>
      <c r="G527" s="5"/>
      <c r="H527" s="60"/>
    </row>
    <row r="528" spans="1:8" ht="15.75" thickBot="1" x14ac:dyDescent="0.3">
      <c r="A528" s="61"/>
      <c r="B528" s="62"/>
      <c r="C528" s="63"/>
      <c r="D528" s="63"/>
      <c r="E528" s="64"/>
      <c r="F528" s="64"/>
      <c r="G528" s="64"/>
      <c r="H528" s="65"/>
    </row>
  </sheetData>
  <mergeCells count="40">
    <mergeCell ref="A193:G193"/>
    <mergeCell ref="A10:H10"/>
    <mergeCell ref="H11:H17"/>
    <mergeCell ref="A18:G18"/>
    <mergeCell ref="A20:H20"/>
    <mergeCell ref="H21:H192"/>
    <mergeCell ref="A261:G261"/>
    <mergeCell ref="A195:H195"/>
    <mergeCell ref="H196:H210"/>
    <mergeCell ref="A211:G211"/>
    <mergeCell ref="A213:H213"/>
    <mergeCell ref="H214:H219"/>
    <mergeCell ref="A220:G220"/>
    <mergeCell ref="A222:H222"/>
    <mergeCell ref="H223:H260"/>
    <mergeCell ref="A394:G394"/>
    <mergeCell ref="A263:H263"/>
    <mergeCell ref="H264:H278"/>
    <mergeCell ref="A279:G279"/>
    <mergeCell ref="A281:H281"/>
    <mergeCell ref="H282:H376"/>
    <mergeCell ref="A377:G377"/>
    <mergeCell ref="A379:H379"/>
    <mergeCell ref="H380:H393"/>
    <mergeCell ref="A427:G427"/>
    <mergeCell ref="A396:H396"/>
    <mergeCell ref="A398:G398"/>
    <mergeCell ref="A400:H400"/>
    <mergeCell ref="H401:H414"/>
    <mergeCell ref="A415:G415"/>
    <mergeCell ref="A417:H417"/>
    <mergeCell ref="H418:H426"/>
    <mergeCell ref="A523:E523"/>
    <mergeCell ref="A525:E525"/>
    <mergeCell ref="A429:H429"/>
    <mergeCell ref="H430:H517"/>
    <mergeCell ref="A518:G518"/>
    <mergeCell ref="A520:E520"/>
    <mergeCell ref="A521:E521"/>
    <mergeCell ref="A522:E522"/>
  </mergeCells>
  <printOptions horizontalCentered="1"/>
  <pageMargins left="0" right="0" top="0" bottom="0.17" header="0" footer="0"/>
  <pageSetup paperSize="9" scale="73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 Sheet (Separate Pricing)</vt:lpstr>
      <vt:lpstr>'Work Sheet (Separate Pricing)'!Print_Area</vt:lpstr>
      <vt:lpstr>'Work Sheet (Separate Pricing)'!Print_Titles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Mfbzone</dc:creator>
  <cp:lastModifiedBy>USER</cp:lastModifiedBy>
  <cp:lastPrinted>2017-11-23T08:36:31Z</cp:lastPrinted>
  <dcterms:created xsi:type="dcterms:W3CDTF">2016-03-30T11:57:46Z</dcterms:created>
  <dcterms:modified xsi:type="dcterms:W3CDTF">2019-10-02T17:47:56Z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