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s\Desktop\Harr- 3979 William Residence\"/>
    </mc:Choice>
  </mc:AlternateContent>
  <xr:revisionPtr revIDLastSave="0" documentId="13_ncr:1_{594D79E8-A298-4BF7-B11F-FA1CD3319D8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definedNames>
    <definedName name="_xlnm.Print_Area" localSheetId="0">Worksheet!$A$2:$H$322</definedName>
    <definedName name="_xlnm.Print_Titles" localSheetId="0">Worksheet!$1:$7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7" i="1" l="1"/>
  <c r="G106" i="1"/>
  <c r="G105" i="1"/>
  <c r="C79" i="1"/>
  <c r="C78" i="1"/>
  <c r="C71" i="1"/>
  <c r="F298" i="1"/>
  <c r="F269" i="1"/>
  <c r="G268" i="1"/>
  <c r="G267" i="1"/>
  <c r="G266" i="1"/>
  <c r="G265" i="1"/>
  <c r="G264" i="1"/>
  <c r="F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F250" i="1"/>
  <c r="G246" i="1"/>
  <c r="G245" i="1"/>
  <c r="G244" i="1"/>
  <c r="F243" i="1"/>
  <c r="G242" i="1"/>
  <c r="G241" i="1"/>
  <c r="G240" i="1"/>
  <c r="G239" i="1"/>
  <c r="F238" i="1"/>
  <c r="G232" i="1"/>
  <c r="G231" i="1"/>
  <c r="G230" i="1"/>
  <c r="F229" i="1"/>
  <c r="G225" i="1"/>
  <c r="G224" i="1"/>
  <c r="G223" i="1"/>
  <c r="G222" i="1"/>
  <c r="F221" i="1"/>
  <c r="F220" i="1"/>
  <c r="G219" i="1"/>
  <c r="G218" i="1"/>
  <c r="F217" i="1"/>
  <c r="G216" i="1"/>
  <c r="G215" i="1"/>
  <c r="F214" i="1"/>
  <c r="G213" i="1"/>
  <c r="G212" i="1"/>
  <c r="G211" i="1"/>
  <c r="G210" i="1"/>
  <c r="G209" i="1"/>
  <c r="F208" i="1"/>
  <c r="G207" i="1"/>
  <c r="G206" i="1"/>
  <c r="G205" i="1"/>
  <c r="G204" i="1"/>
  <c r="G203" i="1"/>
  <c r="F202" i="1"/>
  <c r="F201" i="1"/>
  <c r="G200" i="1"/>
  <c r="G199" i="1"/>
  <c r="G198" i="1"/>
  <c r="G197" i="1"/>
  <c r="F196" i="1"/>
  <c r="F195" i="1"/>
  <c r="G194" i="1"/>
  <c r="G193" i="1"/>
  <c r="G192" i="1"/>
  <c r="G191" i="1"/>
  <c r="G190" i="1"/>
  <c r="F189" i="1"/>
  <c r="G188" i="1"/>
  <c r="G187" i="1"/>
  <c r="G186" i="1"/>
  <c r="G185" i="1"/>
  <c r="G184" i="1"/>
  <c r="F183" i="1"/>
  <c r="G182" i="1"/>
  <c r="G181" i="1"/>
  <c r="G180" i="1"/>
  <c r="G179" i="1"/>
  <c r="G178" i="1"/>
  <c r="F177" i="1"/>
  <c r="F176" i="1"/>
  <c r="G175" i="1"/>
  <c r="G174" i="1"/>
  <c r="G173" i="1"/>
  <c r="G172" i="1"/>
  <c r="G171" i="1"/>
  <c r="F170" i="1"/>
  <c r="G169" i="1"/>
  <c r="G168" i="1"/>
  <c r="G167" i="1"/>
  <c r="G166" i="1"/>
  <c r="G165" i="1"/>
  <c r="F164" i="1"/>
  <c r="G163" i="1"/>
  <c r="G162" i="1"/>
  <c r="G161" i="1"/>
  <c r="G160" i="1"/>
  <c r="G159" i="1"/>
  <c r="F158" i="1"/>
  <c r="G157" i="1"/>
  <c r="G156" i="1"/>
  <c r="G155" i="1"/>
  <c r="G154" i="1"/>
  <c r="G153" i="1"/>
  <c r="F152" i="1"/>
  <c r="F151" i="1"/>
  <c r="F150" i="1"/>
  <c r="G149" i="1"/>
  <c r="G148" i="1"/>
  <c r="G147" i="1"/>
  <c r="G146" i="1"/>
  <c r="G145" i="1"/>
  <c r="G144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01" i="1"/>
  <c r="F100" i="1"/>
  <c r="G99" i="1"/>
  <c r="G98" i="1"/>
  <c r="G97" i="1"/>
  <c r="F96" i="1"/>
  <c r="G95" i="1"/>
  <c r="G94" i="1"/>
  <c r="G89" i="1"/>
  <c r="G88" i="1"/>
  <c r="G87" i="1"/>
  <c r="F86" i="1"/>
  <c r="G85" i="1"/>
  <c r="G84" i="1"/>
  <c r="G83" i="1"/>
  <c r="G82" i="1"/>
  <c r="G81" i="1"/>
  <c r="G80" i="1"/>
  <c r="F77" i="1"/>
  <c r="F76" i="1"/>
  <c r="G75" i="1"/>
  <c r="G74" i="1"/>
  <c r="G73" i="1"/>
  <c r="F72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F56" i="1"/>
  <c r="G55" i="1"/>
  <c r="G54" i="1"/>
  <c r="G53" i="1"/>
  <c r="G52" i="1"/>
  <c r="G51" i="1"/>
  <c r="F50" i="1"/>
  <c r="F49" i="1"/>
  <c r="G48" i="1"/>
  <c r="G47" i="1"/>
  <c r="G46" i="1"/>
  <c r="F45" i="1"/>
  <c r="G44" i="1"/>
  <c r="G43" i="1"/>
  <c r="G42" i="1"/>
  <c r="G41" i="1"/>
  <c r="G40" i="1"/>
  <c r="F39" i="1"/>
  <c r="G37" i="1"/>
  <c r="G36" i="1"/>
  <c r="G35" i="1"/>
  <c r="G34" i="1"/>
  <c r="F33" i="1"/>
  <c r="G32" i="1"/>
  <c r="G31" i="1"/>
  <c r="G30" i="1"/>
  <c r="G29" i="1"/>
  <c r="F24" i="1"/>
  <c r="G23" i="1"/>
  <c r="G22" i="1"/>
  <c r="G21" i="1"/>
  <c r="G20" i="1"/>
  <c r="F16" i="1"/>
  <c r="F15" i="1"/>
  <c r="F14" i="1"/>
  <c r="F13" i="1"/>
  <c r="F12" i="1"/>
  <c r="F11" i="1"/>
  <c r="F10" i="1"/>
  <c r="F9" i="1"/>
  <c r="G6" i="1" l="1"/>
  <c r="G274" i="1" l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E298" i="1"/>
  <c r="G298" i="1" s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A298" i="1"/>
  <c r="A313" i="1"/>
  <c r="E263" i="1"/>
  <c r="G263" i="1" s="1"/>
  <c r="E250" i="1"/>
  <c r="G250" i="1" s="1"/>
  <c r="A263" i="1"/>
  <c r="A250" i="1"/>
  <c r="E243" i="1"/>
  <c r="G243" i="1" s="1"/>
  <c r="E238" i="1"/>
  <c r="G238" i="1" s="1"/>
  <c r="A243" i="1"/>
  <c r="A247" i="1"/>
  <c r="A238" i="1"/>
  <c r="E150" i="1"/>
  <c r="G150" i="1" s="1"/>
  <c r="E151" i="1"/>
  <c r="G151" i="1" s="1"/>
  <c r="E152" i="1"/>
  <c r="G152" i="1" s="1"/>
  <c r="E158" i="1"/>
  <c r="G158" i="1" s="1"/>
  <c r="E164" i="1"/>
  <c r="G164" i="1" s="1"/>
  <c r="E170" i="1"/>
  <c r="G170" i="1" s="1"/>
  <c r="E176" i="1"/>
  <c r="G176" i="1" s="1"/>
  <c r="E177" i="1"/>
  <c r="G177" i="1" s="1"/>
  <c r="E183" i="1"/>
  <c r="G183" i="1" s="1"/>
  <c r="E189" i="1"/>
  <c r="G189" i="1" s="1"/>
  <c r="E195" i="1"/>
  <c r="G195" i="1" s="1"/>
  <c r="E196" i="1"/>
  <c r="G196" i="1" s="1"/>
  <c r="E201" i="1"/>
  <c r="G201" i="1" s="1"/>
  <c r="E202" i="1"/>
  <c r="G202" i="1" s="1"/>
  <c r="E208" i="1"/>
  <c r="G208" i="1" s="1"/>
  <c r="E214" i="1"/>
  <c r="G214" i="1" s="1"/>
  <c r="E217" i="1"/>
  <c r="G217" i="1" s="1"/>
  <c r="E220" i="1"/>
  <c r="G220" i="1" s="1"/>
  <c r="E221" i="1"/>
  <c r="G221" i="1" s="1"/>
  <c r="E229" i="1"/>
  <c r="G229" i="1" s="1"/>
  <c r="E143" i="1"/>
  <c r="G143" i="1" s="1"/>
  <c r="A150" i="1"/>
  <c r="A151" i="1"/>
  <c r="A152" i="1"/>
  <c r="A158" i="1"/>
  <c r="A164" i="1"/>
  <c r="A170" i="1"/>
  <c r="A176" i="1"/>
  <c r="A177" i="1"/>
  <c r="A183" i="1"/>
  <c r="A189" i="1"/>
  <c r="A195" i="1"/>
  <c r="A196" i="1"/>
  <c r="A201" i="1"/>
  <c r="A202" i="1"/>
  <c r="A208" i="1"/>
  <c r="A213" i="1"/>
  <c r="A214" i="1"/>
  <c r="A217" i="1"/>
  <c r="A220" i="1"/>
  <c r="A221" i="1"/>
  <c r="A229" i="1"/>
  <c r="A235" i="1"/>
  <c r="A143" i="1"/>
  <c r="C234" i="1"/>
  <c r="G234" i="1" s="1"/>
  <c r="C233" i="1"/>
  <c r="G233" i="1" s="1"/>
  <c r="C228" i="1"/>
  <c r="G228" i="1" s="1"/>
  <c r="C227" i="1"/>
  <c r="G227" i="1" s="1"/>
  <c r="C226" i="1"/>
  <c r="G226" i="1" s="1"/>
  <c r="E112" i="1"/>
  <c r="G112" i="1" s="1"/>
  <c r="E111" i="1"/>
  <c r="G111" i="1" s="1"/>
  <c r="A119" i="1"/>
  <c r="A121" i="1"/>
  <c r="A128" i="1"/>
  <c r="A130" i="1"/>
  <c r="A138" i="1"/>
  <c r="A112" i="1"/>
  <c r="A111" i="1"/>
  <c r="G38" i="1"/>
  <c r="E33" i="1"/>
  <c r="G33" i="1" s="1"/>
  <c r="E39" i="1"/>
  <c r="G39" i="1" s="1"/>
  <c r="E45" i="1"/>
  <c r="G45" i="1" s="1"/>
  <c r="E49" i="1"/>
  <c r="G49" i="1" s="1"/>
  <c r="E50" i="1"/>
  <c r="G50" i="1" s="1"/>
  <c r="E56" i="1"/>
  <c r="G56" i="1" s="1"/>
  <c r="G71" i="1"/>
  <c r="E72" i="1"/>
  <c r="G72" i="1" s="1"/>
  <c r="E76" i="1"/>
  <c r="G76" i="1" s="1"/>
  <c r="E77" i="1"/>
  <c r="G77" i="1" s="1"/>
  <c r="G78" i="1"/>
  <c r="G79" i="1"/>
  <c r="E86" i="1"/>
  <c r="G86" i="1" s="1"/>
  <c r="E28" i="1"/>
  <c r="G28" i="1" s="1"/>
  <c r="E27" i="1"/>
  <c r="G27" i="1" s="1"/>
  <c r="A28" i="1"/>
  <c r="A33" i="1"/>
  <c r="A39" i="1"/>
  <c r="A45" i="1"/>
  <c r="A47" i="1"/>
  <c r="A49" i="1"/>
  <c r="A50" i="1"/>
  <c r="A56" i="1"/>
  <c r="A72" i="1"/>
  <c r="A76" i="1"/>
  <c r="A77" i="1"/>
  <c r="A86" i="1"/>
  <c r="A90" i="1"/>
  <c r="A27" i="1"/>
  <c r="E96" i="1"/>
  <c r="G96" i="1" s="1"/>
  <c r="E100" i="1"/>
  <c r="G100" i="1" s="1"/>
  <c r="A100" i="1"/>
  <c r="A96" i="1"/>
  <c r="A272" i="1" l="1"/>
  <c r="A93" i="1"/>
  <c r="A24" i="1"/>
  <c r="A10" i="1"/>
  <c r="A11" i="1" l="1"/>
  <c r="A12" i="1" l="1"/>
  <c r="A17" i="1"/>
  <c r="E15" i="1"/>
  <c r="G15" i="1" s="1"/>
  <c r="A13" i="1" l="1"/>
  <c r="A14" i="1" s="1"/>
  <c r="A15" i="1" l="1"/>
  <c r="A16" i="1" l="1"/>
  <c r="E313" i="1"/>
  <c r="G313" i="1" s="1"/>
  <c r="G273" i="1"/>
  <c r="E272" i="1"/>
  <c r="G272" i="1" s="1"/>
  <c r="E269" i="1"/>
  <c r="G269" i="1" s="1"/>
  <c r="E247" i="1"/>
  <c r="G247" i="1" s="1"/>
  <c r="E235" i="1"/>
  <c r="G235" i="1" s="1"/>
  <c r="E140" i="1"/>
  <c r="G140" i="1" s="1"/>
  <c r="E108" i="1"/>
  <c r="G108" i="1" s="1"/>
  <c r="E102" i="1"/>
  <c r="G102" i="1" s="1"/>
  <c r="E93" i="1"/>
  <c r="G93" i="1" s="1"/>
  <c r="E90" i="1"/>
  <c r="G90" i="1" s="1"/>
  <c r="E24" i="1"/>
  <c r="G24" i="1" s="1"/>
  <c r="A20" i="1" l="1"/>
  <c r="H24" i="1"/>
  <c r="E11" i="1"/>
  <c r="G11" i="1" s="1"/>
  <c r="E12" i="1"/>
  <c r="G12" i="1" s="1"/>
  <c r="E13" i="1"/>
  <c r="G13" i="1" s="1"/>
  <c r="E14" i="1"/>
  <c r="G14" i="1" s="1"/>
  <c r="E16" i="1"/>
  <c r="G16" i="1" s="1"/>
  <c r="E10" i="1"/>
  <c r="G10" i="1" s="1"/>
  <c r="E9" i="1"/>
  <c r="G9" i="1" s="1"/>
  <c r="A21" i="1" l="1"/>
  <c r="H17" i="1"/>
  <c r="H108" i="1"/>
  <c r="A22" i="1" l="1"/>
  <c r="H313" i="1"/>
  <c r="H269" i="1"/>
  <c r="H247" i="1"/>
  <c r="H235" i="1"/>
  <c r="H140" i="1"/>
  <c r="H102" i="1"/>
  <c r="H90" i="1"/>
  <c r="A23" i="1" l="1"/>
  <c r="A29" i="1" s="1"/>
  <c r="A30" i="1" l="1"/>
  <c r="A31" i="1" s="1"/>
  <c r="H315" i="1"/>
  <c r="A32" i="1" l="1"/>
  <c r="A34" i="1" s="1"/>
  <c r="H318" i="1"/>
  <c r="H317" i="1"/>
  <c r="H316" i="1"/>
  <c r="A35" i="1" l="1"/>
  <c r="H320" i="1"/>
  <c r="A36" i="1" l="1"/>
  <c r="A37" i="1" l="1"/>
  <c r="A38" i="1" l="1"/>
  <c r="A40" i="1" l="1"/>
  <c r="A41" i="1" l="1"/>
  <c r="A42" i="1" l="1"/>
  <c r="A43" i="1" s="1"/>
  <c r="A44" i="1" l="1"/>
  <c r="A46" i="1" s="1"/>
  <c r="A48" i="1" s="1"/>
  <c r="A51" i="1" l="1"/>
  <c r="A52" i="1" s="1"/>
  <c r="A53" i="1" s="1"/>
  <c r="A54" i="1" s="1"/>
  <c r="A55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3" i="1" s="1"/>
  <c r="A74" i="1" s="1"/>
  <c r="A75" i="1" s="1"/>
  <c r="A78" i="1" s="1"/>
  <c r="A79" i="1" s="1"/>
  <c r="A80" i="1" s="1"/>
  <c r="A81" i="1" s="1"/>
  <c r="A82" i="1" s="1"/>
  <c r="A83" i="1" s="1"/>
  <c r="A84" i="1" s="1"/>
  <c r="A85" i="1" s="1"/>
  <c r="A87" i="1" s="1"/>
  <c r="A88" i="1" s="1"/>
  <c r="A89" i="1" s="1"/>
  <c r="A94" i="1" s="1"/>
  <c r="A95" i="1" s="1"/>
  <c r="A97" i="1" s="1"/>
  <c r="A98" i="1" s="1"/>
  <c r="A99" i="1" s="1"/>
  <c r="A101" i="1" s="1"/>
  <c r="A105" i="1" s="1"/>
  <c r="A106" i="1" s="1"/>
  <c r="A107" i="1" s="1"/>
  <c r="A113" i="1" s="1"/>
  <c r="A114" i="1" s="1"/>
  <c r="A115" i="1" s="1"/>
  <c r="A116" i="1" s="1"/>
  <c r="A117" i="1" s="1"/>
  <c r="A118" i="1" s="1"/>
  <c r="A120" i="1" s="1"/>
  <c r="A122" i="1" s="1"/>
  <c r="A123" i="1" s="1"/>
  <c r="A124" i="1" s="1"/>
  <c r="A125" i="1" s="1"/>
  <c r="A126" i="1" s="1"/>
  <c r="A127" i="1" s="1"/>
  <c r="A129" i="1" s="1"/>
  <c r="A131" i="1" s="1"/>
  <c r="A132" i="1" s="1"/>
  <c r="A133" i="1" s="1"/>
  <c r="A134" i="1" s="1"/>
  <c r="A135" i="1" s="1"/>
  <c r="A136" i="1" s="1"/>
  <c r="A137" i="1" s="1"/>
  <c r="A139" i="1" s="1"/>
  <c r="A144" i="1" s="1"/>
  <c r="A145" i="1" s="1"/>
  <c r="A146" i="1" s="1"/>
  <c r="A147" i="1" l="1"/>
  <c r="A148" i="1" s="1"/>
  <c r="A149" i="1" s="1"/>
  <c r="A153" i="1" s="1"/>
  <c r="A154" i="1" s="1"/>
  <c r="A155" i="1" s="1"/>
  <c r="A156" i="1" s="1"/>
  <c r="A157" i="1" s="1"/>
  <c r="A159" i="1" s="1"/>
  <c r="A160" i="1" s="1"/>
  <c r="A161" i="1" s="1"/>
  <c r="A162" i="1" s="1"/>
  <c r="A163" i="1" s="1"/>
  <c r="A165" i="1" s="1"/>
  <c r="A166" i="1" s="1"/>
  <c r="A167" i="1" s="1"/>
  <c r="A168" i="1" s="1"/>
  <c r="A169" i="1" s="1"/>
  <c r="A171" i="1" s="1"/>
  <c r="A172" i="1" s="1"/>
  <c r="A173" i="1" s="1"/>
  <c r="A174" i="1" s="1"/>
  <c r="A175" i="1" s="1"/>
  <c r="A178" i="1" s="1"/>
  <c r="A179" i="1" s="1"/>
  <c r="A180" i="1" s="1"/>
  <c r="A181" i="1" s="1"/>
  <c r="A182" i="1" s="1"/>
  <c r="A184" i="1" s="1"/>
  <c r="A185" i="1" s="1"/>
  <c r="A186" i="1" s="1"/>
  <c r="A187" i="1" s="1"/>
  <c r="A188" i="1" s="1"/>
  <c r="A190" i="1" s="1"/>
  <c r="A191" i="1" s="1"/>
  <c r="A192" i="1" s="1"/>
  <c r="A193" i="1" s="1"/>
  <c r="A194" i="1" s="1"/>
  <c r="A197" i="1" s="1"/>
  <c r="A198" i="1" s="1"/>
  <c r="A199" i="1" s="1"/>
  <c r="A200" i="1" s="1"/>
  <c r="A203" i="1" s="1"/>
  <c r="A204" i="1" s="1"/>
  <c r="A205" i="1" s="1"/>
  <c r="A206" i="1" s="1"/>
  <c r="A207" i="1" s="1"/>
  <c r="A209" i="1" s="1"/>
  <c r="A210" i="1" s="1"/>
  <c r="A211" i="1" s="1"/>
  <c r="A212" i="1" s="1"/>
  <c r="A215" i="1" s="1"/>
  <c r="A216" i="1" s="1"/>
  <c r="A218" i="1" s="1"/>
  <c r="A219" i="1" s="1"/>
  <c r="A222" i="1" s="1"/>
  <c r="A223" i="1" s="1"/>
  <c r="A224" i="1" s="1"/>
  <c r="A225" i="1" s="1"/>
  <c r="A226" i="1" s="1"/>
  <c r="A227" i="1" s="1"/>
  <c r="A228" i="1" s="1"/>
  <c r="A230" i="1" s="1"/>
  <c r="A231" i="1" s="1"/>
  <c r="A232" i="1" s="1"/>
  <c r="A233" i="1" s="1"/>
  <c r="A234" i="1" s="1"/>
  <c r="A239" i="1" s="1"/>
  <c r="A240" i="1" s="1"/>
  <c r="A241" i="1" s="1"/>
  <c r="A242" i="1" s="1"/>
  <c r="A244" i="1" s="1"/>
  <c r="A245" i="1" s="1"/>
  <c r="A246" i="1" s="1"/>
  <c r="A251" i="1" s="1"/>
  <c r="A252" i="1" s="1"/>
  <c r="A253" i="1" s="1"/>
  <c r="A254" i="1" l="1"/>
  <c r="A255" i="1" s="1"/>
  <c r="A256" i="1" s="1"/>
  <c r="A257" i="1" s="1"/>
  <c r="A258" i="1" s="1"/>
  <c r="A259" i="1" s="1"/>
  <c r="A260" i="1" s="1"/>
  <c r="A261" i="1" s="1"/>
  <c r="A262" i="1" s="1"/>
  <c r="A264" i="1" s="1"/>
  <c r="A265" i="1" s="1"/>
  <c r="A266" i="1" s="1"/>
  <c r="A267" i="1" s="1"/>
  <c r="A268" i="1" s="1"/>
  <c r="A273" i="1" s="1"/>
  <c r="A274" i="1" s="1"/>
  <c r="A275" i="1" s="1"/>
  <c r="A276" i="1" s="1"/>
  <c r="A277" i="1" l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</calcChain>
</file>

<file path=xl/sharedStrings.xml><?xml version="1.0" encoding="utf-8"?>
<sst xmlns="http://schemas.openxmlformats.org/spreadsheetml/2006/main" count="553" uniqueCount="247">
  <si>
    <t>ITEM #</t>
  </si>
  <si>
    <t>DESCRIPTION</t>
  </si>
  <si>
    <t>QUANTITY</t>
  </si>
  <si>
    <t>UNIT</t>
  </si>
  <si>
    <t>GENERAL REQUIREMENTS</t>
  </si>
  <si>
    <t>Supervision</t>
  </si>
  <si>
    <t>Mobilization Costs</t>
  </si>
  <si>
    <t>Project Overheads</t>
  </si>
  <si>
    <t>Bonds</t>
  </si>
  <si>
    <t>INSURANCE</t>
  </si>
  <si>
    <t>TOTAL BASE BID</t>
  </si>
  <si>
    <t>CONTINGENCY</t>
  </si>
  <si>
    <t>Permits</t>
  </si>
  <si>
    <t>LS</t>
  </si>
  <si>
    <t xml:space="preserve">   Date:</t>
  </si>
  <si>
    <t>TRADE  COST</t>
  </si>
  <si>
    <t>CONTACT:</t>
  </si>
  <si>
    <t>Subtotal (General Requirements)</t>
  </si>
  <si>
    <t>SUBTOTAL</t>
  </si>
  <si>
    <t>Subtotal (Finishes)</t>
  </si>
  <si>
    <t>DIVISION 09- FINISHES</t>
  </si>
  <si>
    <t>DIVISION 08- OPENINGS</t>
  </si>
  <si>
    <t>Subtotal (Openings)</t>
  </si>
  <si>
    <t>DIVISION 02- SITE WORK/ EXISTING CONDITIONS</t>
  </si>
  <si>
    <t>Subtotal (Site Work/ Existing Conditions)</t>
  </si>
  <si>
    <t>DIVISION 26- ELECTRICAL</t>
  </si>
  <si>
    <t>Subtotal (Electrical)</t>
  </si>
  <si>
    <t>Final Clean-up</t>
  </si>
  <si>
    <t>DIVISION 03- CONCRETE</t>
  </si>
  <si>
    <t>Subtotal (Concrete)</t>
  </si>
  <si>
    <t>DIVISION 04- MASONRY</t>
  </si>
  <si>
    <t>Subtotal (Masonry)</t>
  </si>
  <si>
    <t>DIVISION 05- METALS</t>
  </si>
  <si>
    <t>Subtotal (Metals)</t>
  </si>
  <si>
    <t>DIVISION 11- EQUIPMENT</t>
  </si>
  <si>
    <t>Subtotal (Equipment)</t>
  </si>
  <si>
    <t>E-MAIL ADDRESS:</t>
  </si>
  <si>
    <t>PHONE NUMBER:</t>
  </si>
  <si>
    <t>Temporary Control &amp; Facilities</t>
  </si>
  <si>
    <t>CLIENT'S INFORMATION:</t>
  </si>
  <si>
    <t>DIVISION 10- SPECIALTIES</t>
  </si>
  <si>
    <t>Subtotal (Specialties)</t>
  </si>
  <si>
    <t>Finishes</t>
  </si>
  <si>
    <t>Scaffolding</t>
  </si>
  <si>
    <t>TOTAL COST</t>
  </si>
  <si>
    <t>OVERHEAD &amp; PROFIT</t>
  </si>
  <si>
    <t>SF</t>
  </si>
  <si>
    <t>Pavered Pool Deck</t>
  </si>
  <si>
    <t>(6') H Wood Fence</t>
  </si>
  <si>
    <t>LF</t>
  </si>
  <si>
    <t>(6'-0"x3'-0") Wood Gate</t>
  </si>
  <si>
    <t>EA</t>
  </si>
  <si>
    <t>Concrete Side Walk</t>
  </si>
  <si>
    <t>Foundation Plan</t>
  </si>
  <si>
    <t>Footing</t>
  </si>
  <si>
    <t>CY</t>
  </si>
  <si>
    <t>Slabs</t>
  </si>
  <si>
    <t>Concrete Pad For Condensing Unit</t>
  </si>
  <si>
    <t>Columns</t>
  </si>
  <si>
    <t>Concrete Stairs</t>
  </si>
  <si>
    <t>(7") Concrete Slab Reinf. W/
6 #5 Cont Bottom
#5 @ 12" Bottom</t>
  </si>
  <si>
    <t>Excavation</t>
  </si>
  <si>
    <t>(3.5"x3.5"x5/16") HSS Column Grade B (3 EA &amp; 12' H)</t>
  </si>
  <si>
    <t>LBS</t>
  </si>
  <si>
    <t>Second Floor</t>
  </si>
  <si>
    <t>Beam</t>
  </si>
  <si>
    <t>(8"x8") Cap Beam W/
2 #4 Cont</t>
  </si>
  <si>
    <t>Roof</t>
  </si>
  <si>
    <t>CB-1 As;
(8"x4") Cap Beam Reinf. W/
2 #4 Middle Bars
#3 @ 8" O.C Ties</t>
  </si>
  <si>
    <t>CB-2 As;
(8"x6") Cap Beam Reinf. W/
2 #4 Middle Bars
#3 @ 8" O.C Ties</t>
  </si>
  <si>
    <t>(10"x4') SPI Ultra Deck Hollowcore Slab W/ 
2" Topping Reinf. W/ Welded Wire Mesh 6x6W 1.4x1.4 
CS1 Type: 48-108010</t>
  </si>
  <si>
    <t>(10"x4') SPI Ultra Deck Hollowcore Slab W/ 
2" Topping 
CS2 Type: 48-10806</t>
  </si>
  <si>
    <t>(6") Concrete Slab W/ 
(1/4") Slope Reinf. W/ #5 @ 12" E.W. At Bottom &amp; #4 @ 12" At Top Bar Hooks</t>
  </si>
  <si>
    <t>Ground Floor</t>
  </si>
  <si>
    <t>Guardrail</t>
  </si>
  <si>
    <t>Scupper W/ Metal Linear (24' H)</t>
  </si>
  <si>
    <t>Doors</t>
  </si>
  <si>
    <r>
      <t xml:space="preserve">(1 3/8") Thick (2'-8"x8'-0") Wood Door W/ Wood Frame
</t>
    </r>
    <r>
      <rPr>
        <b/>
        <sz val="12"/>
        <color theme="1"/>
        <rFont val="Calibri"/>
        <family val="2"/>
        <scheme val="minor"/>
      </rPr>
      <t xml:space="preserve">Hardware:
</t>
    </r>
    <r>
      <rPr>
        <sz val="12"/>
        <color theme="1"/>
        <rFont val="Calibri"/>
        <family val="2"/>
        <scheme val="minor"/>
      </rPr>
      <t>Lever Hardware</t>
    </r>
  </si>
  <si>
    <r>
      <t xml:space="preserve">(1 3/8") Thick (2'-6"x8'-0") Wood Door W/ Wood Frame
</t>
    </r>
    <r>
      <rPr>
        <b/>
        <sz val="12"/>
        <color theme="1"/>
        <rFont val="Calibri"/>
        <family val="2"/>
        <scheme val="minor"/>
      </rPr>
      <t xml:space="preserve">Hardware:
</t>
    </r>
    <r>
      <rPr>
        <sz val="12"/>
        <color theme="1"/>
        <rFont val="Calibri"/>
        <family val="2"/>
        <scheme val="minor"/>
      </rPr>
      <t>Lever Hardware</t>
    </r>
  </si>
  <si>
    <r>
      <t xml:space="preserve">(1 3/8") Thick (2'-8"x8'-0") Aluminum Door W/ Wood Frame
</t>
    </r>
    <r>
      <rPr>
        <b/>
        <sz val="12"/>
        <color theme="1"/>
        <rFont val="Calibri"/>
        <family val="2"/>
        <scheme val="minor"/>
      </rPr>
      <t>Hardware:
-</t>
    </r>
    <r>
      <rPr>
        <sz val="12"/>
        <color theme="1"/>
        <rFont val="Calibri"/>
        <family val="2"/>
        <scheme val="minor"/>
      </rPr>
      <t>Metal Threshold 
-Weather Strip
-Self Closing</t>
    </r>
  </si>
  <si>
    <r>
      <t xml:space="preserve">(1 3/8") Thick (3)(4'-0"x8'-0") Aluminum Door W/ Metal Frame
</t>
    </r>
    <r>
      <rPr>
        <b/>
        <sz val="12"/>
        <color theme="1"/>
        <rFont val="Calibri"/>
        <family val="2"/>
        <scheme val="minor"/>
      </rPr>
      <t xml:space="preserve">Hardware:
</t>
    </r>
    <r>
      <rPr>
        <sz val="12"/>
        <color theme="1"/>
        <rFont val="Calibri"/>
        <family val="2"/>
        <scheme val="minor"/>
      </rPr>
      <t>-Impact Resist Glass</t>
    </r>
  </si>
  <si>
    <t>(1 3/8") Thick (9'-0"x9'-0") Aluminum Garage Door W/ Metal Frame</t>
  </si>
  <si>
    <r>
      <t xml:space="preserve">(1 3/8") Thick (3'-0"x8'-0") Aluminum Door W/ Wood Frame
</t>
    </r>
    <r>
      <rPr>
        <b/>
        <sz val="12"/>
        <color theme="1"/>
        <rFont val="Calibri"/>
        <family val="2"/>
        <scheme val="minor"/>
      </rPr>
      <t>Hardware:
-</t>
    </r>
    <r>
      <rPr>
        <sz val="12"/>
        <color theme="1"/>
        <rFont val="Calibri"/>
        <family val="2"/>
        <scheme val="minor"/>
      </rPr>
      <t>Metal Threshold 
-Weather Strip
-Self Closing</t>
    </r>
  </si>
  <si>
    <t>Door Trims</t>
  </si>
  <si>
    <t>(1 3/8") Thick (2)(3'-0"x8'-0") Aluminum Door W/ Metal Frame</t>
  </si>
  <si>
    <r>
      <t xml:space="preserve">(1 3/8") Thick (2'-8"x8'-0") Wood Door W/ Wood Frame
</t>
    </r>
    <r>
      <rPr>
        <b/>
        <sz val="12"/>
        <color theme="1"/>
        <rFont val="Calibri"/>
        <family val="2"/>
        <scheme val="minor"/>
      </rPr>
      <t xml:space="preserve">Hardware:
</t>
    </r>
    <r>
      <rPr>
        <sz val="12"/>
        <color theme="1"/>
        <rFont val="Calibri"/>
        <family val="2"/>
        <scheme val="minor"/>
      </rPr>
      <t>-Lever Hardware</t>
    </r>
  </si>
  <si>
    <r>
      <t xml:space="preserve">(1 3/8") Thick (2'-6"x8'-0") Wood Door W/ Wood Frame
</t>
    </r>
    <r>
      <rPr>
        <b/>
        <sz val="12"/>
        <color theme="1"/>
        <rFont val="Calibri"/>
        <family val="2"/>
        <scheme val="minor"/>
      </rPr>
      <t xml:space="preserve">Hardware:
</t>
    </r>
    <r>
      <rPr>
        <sz val="12"/>
        <color theme="1"/>
        <rFont val="Calibri"/>
        <family val="2"/>
        <scheme val="minor"/>
      </rPr>
      <t>-Lever Hardware</t>
    </r>
  </si>
  <si>
    <r>
      <t xml:space="preserve">(1 3/8") Thick (2'-8"x8'-0") Aluminum Door W/ Metal Frame
</t>
    </r>
    <r>
      <rPr>
        <b/>
        <sz val="12"/>
        <color theme="1"/>
        <rFont val="Calibri"/>
        <family val="2"/>
        <scheme val="minor"/>
      </rPr>
      <t xml:space="preserve">Hardware:
</t>
    </r>
    <r>
      <rPr>
        <sz val="12"/>
        <color theme="1"/>
        <rFont val="Calibri"/>
        <family val="2"/>
        <scheme val="minor"/>
      </rPr>
      <t>-Metal Threshold
-Weather Strip</t>
    </r>
  </si>
  <si>
    <r>
      <t xml:space="preserve">(1 3/8") Thick (2'-4"x8'-0") Wood Door W/ Wood Frame
</t>
    </r>
    <r>
      <rPr>
        <b/>
        <sz val="12"/>
        <color theme="1"/>
        <rFont val="Calibri"/>
        <family val="2"/>
        <scheme val="minor"/>
      </rPr>
      <t xml:space="preserve">Hardware:
</t>
    </r>
    <r>
      <rPr>
        <sz val="12"/>
        <color theme="1"/>
        <rFont val="Calibri"/>
        <family val="2"/>
        <scheme val="minor"/>
      </rPr>
      <t>-Lever Hardware</t>
    </r>
  </si>
  <si>
    <t>(3'-0"x8'-0") Bath Door</t>
  </si>
  <si>
    <t>Windows</t>
  </si>
  <si>
    <t>(24"x96") Fixed Glass W/ Door</t>
  </si>
  <si>
    <t>(54"x60") Aluminum Siding Window</t>
  </si>
  <si>
    <t>(36"x60") Aluminum Siding Window</t>
  </si>
  <si>
    <t>(24"x48") Aluminum Siding Window</t>
  </si>
  <si>
    <t>(36"x48") Aluminum Siding Window</t>
  </si>
  <si>
    <t>(24"x42") Aluminum Siding Window</t>
  </si>
  <si>
    <t>(108"x36") Fixed Glass Window</t>
  </si>
  <si>
    <t>Window Trims</t>
  </si>
  <si>
    <t>Window Trim</t>
  </si>
  <si>
    <t>Exterior Finishes</t>
  </si>
  <si>
    <t>Stucco Scoreline</t>
  </si>
  <si>
    <t>Stone Finish</t>
  </si>
  <si>
    <t>Smooth Finish Stucco</t>
  </si>
  <si>
    <t>(11'-0"x2'-0") Decorative Aluminum Louver</t>
  </si>
  <si>
    <t>(6'-0"x2'-0") Decorative Aluminum Louver</t>
  </si>
  <si>
    <t>(11'-6"x5'-0") Decorative Aluminum Louver</t>
  </si>
  <si>
    <t>Walls</t>
  </si>
  <si>
    <t>(8") Exterior Wall (11'-6" H &amp; 180 LF)</t>
  </si>
  <si>
    <t>(1/2") Gypsum Wall Board</t>
  </si>
  <si>
    <t>(1x2) Wood Strips/Furring @ 16" O.C</t>
  </si>
  <si>
    <t>R-41 Insulation In Cavities</t>
  </si>
  <si>
    <t>Weather Barrier (Assumed)</t>
  </si>
  <si>
    <t>Fire Stop/Sealant</t>
  </si>
  <si>
    <t>(12") Exterior Wall (11'-6" H &amp; 15 LF)</t>
  </si>
  <si>
    <t>(4") Interior Partition Wall (11'-6" H &amp; 92 LF)</t>
  </si>
  <si>
    <t>(3 5/8") Metal Studs @ 24" O.C (47 EA &amp; 539 LF)</t>
  </si>
  <si>
    <t>Insulation (As Required)</t>
  </si>
  <si>
    <t>Sealant (As Required)</t>
  </si>
  <si>
    <t>Top &amp; Bottom Runner</t>
  </si>
  <si>
    <t>(8") Interior Partition Wall (11'-6" H &amp; 14 LF)</t>
  </si>
  <si>
    <t>(6") Metal Studs @ 24" O.C (8 EA &amp; 94 LF)</t>
  </si>
  <si>
    <t>(8") Exterior Wall (11'-6" H &amp; 171 LF)</t>
  </si>
  <si>
    <t>(4") Interior Partition Wall (11'-6" H &amp; 208 LF)</t>
  </si>
  <si>
    <t>(3 5/8") Metal Studs @ 24" O.C (105 EA &amp; 1208 LF)</t>
  </si>
  <si>
    <t>Parapet Wall (241 LF)</t>
  </si>
  <si>
    <t>Single Ply Base Flashing</t>
  </si>
  <si>
    <t>Metal Termination Bar</t>
  </si>
  <si>
    <t>Elastic Sealant</t>
  </si>
  <si>
    <t>Continuous Reglet</t>
  </si>
  <si>
    <t xml:space="preserve">Ceiling </t>
  </si>
  <si>
    <t>(1/2") Gypsum Board Ceiling W/
Galvanized Metal Hi-Hats @ 16" O.C</t>
  </si>
  <si>
    <t>Drywall Soffit</t>
  </si>
  <si>
    <t>(1"x3") Metal Furring Strips @ 24" O.C</t>
  </si>
  <si>
    <t>R-19 Insulation</t>
  </si>
  <si>
    <t>(1"x6") Tongue &amp; Groove Wood W/
(3 5/8") Metal Framing @ 16" O.C</t>
  </si>
  <si>
    <t>Ceiling Paint</t>
  </si>
  <si>
    <t>Smooth Finish Painted Ceiling</t>
  </si>
  <si>
    <t>(2") H. Wood Base Board</t>
  </si>
  <si>
    <t>Marble Tile</t>
  </si>
  <si>
    <t>Polished Concrete</t>
  </si>
  <si>
    <t>Exposed Concrete</t>
  </si>
  <si>
    <t>Painted C.B.S</t>
  </si>
  <si>
    <t>Smooth Finish Painted Dry Wall</t>
  </si>
  <si>
    <t>Marble Tile @ Bath (7' H)</t>
  </si>
  <si>
    <t>(2") HGT. Wood Base Board</t>
  </si>
  <si>
    <t>Wood Floor</t>
  </si>
  <si>
    <t>Smooth Finish Painted Drywall</t>
  </si>
  <si>
    <t>(1"x6") Tongue &amp; Groove Wood (Paint)</t>
  </si>
  <si>
    <t>Walk-In-Closet</t>
  </si>
  <si>
    <t>Upper Cabinetry</t>
  </si>
  <si>
    <t>Lower Cabinetry</t>
  </si>
  <si>
    <t>Countertop</t>
  </si>
  <si>
    <t>Cabinetry</t>
  </si>
  <si>
    <t>Air Handler</t>
  </si>
  <si>
    <t>Double Vanity Furniture</t>
  </si>
  <si>
    <t>Cat II Temp. Shower &amp; Toilet Glass Enclosures</t>
  </si>
  <si>
    <t>Washer</t>
  </si>
  <si>
    <t>Single Vanity Furniture</t>
  </si>
  <si>
    <t>(36") BBQ</t>
  </si>
  <si>
    <t>Out Door Summer Kitchen</t>
  </si>
  <si>
    <t>Out Door Single Sink</t>
  </si>
  <si>
    <t>30" Microwave W/ Rec. Hood</t>
  </si>
  <si>
    <t>(36") Refrigerator/Freezer</t>
  </si>
  <si>
    <t>(30") Wall Oven</t>
  </si>
  <si>
    <t>(30") Electric Cooktop</t>
  </si>
  <si>
    <t>(24") Dish Washer</t>
  </si>
  <si>
    <t>Single Sink</t>
  </si>
  <si>
    <t>Cat II Temp. Glass Wine ENC.</t>
  </si>
  <si>
    <t>Duplex Receptacle</t>
  </si>
  <si>
    <t>Duplex Receptacle W/ 
Ground Fault Current Interrupter</t>
  </si>
  <si>
    <t>Duplex Receptacle W/ 
Ground Fault Current Interrupter &amp; Weather Proof</t>
  </si>
  <si>
    <t>Disc. Switch</t>
  </si>
  <si>
    <t>240 Volt Receptacle</t>
  </si>
  <si>
    <t>TV Cable Outlet</t>
  </si>
  <si>
    <t>Single Receptacle</t>
  </si>
  <si>
    <t>Single Receptacle W/ 
Ground Fault Interrupter</t>
  </si>
  <si>
    <t>Data Outlet</t>
  </si>
  <si>
    <t>Electrical Sub Panel 'P'</t>
  </si>
  <si>
    <t>Surface Mounted Panel 'A'</t>
  </si>
  <si>
    <t>Surface Mounted Panel 'B'</t>
  </si>
  <si>
    <t>Surface Mounted Panel 'L.V'</t>
  </si>
  <si>
    <t>New Electrical Meter 200A 208V/1PH/200 A</t>
  </si>
  <si>
    <t>Single Pole Toggle Switch</t>
  </si>
  <si>
    <t>3-Way Switch</t>
  </si>
  <si>
    <t>W.H#1</t>
  </si>
  <si>
    <t>Smoke/Carbon Monoxide Detector</t>
  </si>
  <si>
    <t>Push Button</t>
  </si>
  <si>
    <t>Junction Box W/ 
Special Support For Fan &amp; Light</t>
  </si>
  <si>
    <t>Motor</t>
  </si>
  <si>
    <t>Exhaust Fan</t>
  </si>
  <si>
    <t>Hi-Hats Light</t>
  </si>
  <si>
    <t>Incandescent Light Fixture</t>
  </si>
  <si>
    <t>Hi-Hats Light W/ 
Vapor Proof</t>
  </si>
  <si>
    <t>W.H#2</t>
  </si>
  <si>
    <r>
      <t xml:space="preserve">Footing 'WF-24' As; </t>
    </r>
    <r>
      <rPr>
        <b/>
        <sz val="12"/>
        <rFont val="Calibri"/>
        <family val="2"/>
        <scheme val="minor"/>
      </rPr>
      <t>(186 LF)</t>
    </r>
    <r>
      <rPr>
        <sz val="12"/>
        <rFont val="Calibri"/>
        <family val="2"/>
        <scheme val="minor"/>
      </rPr>
      <t xml:space="preserve">
(24"x16") Wall Footing Reinf. W/
3 #5 Cont Bottom  
#4 @ 12" O.C Transv. Bottom</t>
    </r>
  </si>
  <si>
    <r>
      <t xml:space="preserve">Footing 'WF-16' As; </t>
    </r>
    <r>
      <rPr>
        <b/>
        <sz val="12"/>
        <rFont val="Calibri"/>
        <family val="2"/>
        <scheme val="minor"/>
      </rPr>
      <t>(10 LF)</t>
    </r>
    <r>
      <rPr>
        <sz val="12"/>
        <rFont val="Calibri"/>
        <family val="2"/>
        <scheme val="minor"/>
      </rPr>
      <t xml:space="preserve">
(16"x16") Wall Footing Reinf. W/
2 #5 Cont Bottom  
#4 @ 12" O.C Transv. Bottom</t>
    </r>
  </si>
  <si>
    <r>
      <t xml:space="preserve">Footing 'F1' As; </t>
    </r>
    <r>
      <rPr>
        <b/>
        <sz val="12"/>
        <rFont val="Calibri"/>
        <family val="2"/>
        <scheme val="minor"/>
      </rPr>
      <t>(4 EA)</t>
    </r>
    <r>
      <rPr>
        <sz val="12"/>
        <rFont val="Calibri"/>
        <family val="2"/>
        <scheme val="minor"/>
      </rPr>
      <t xml:space="preserve">
(3'-0"x3'-0"x16") Column Footing Reinf. W/
4 #5 Bottom EA Way</t>
    </r>
  </si>
  <si>
    <r>
      <t>Footing 'F2' As;</t>
    </r>
    <r>
      <rPr>
        <b/>
        <sz val="12"/>
        <rFont val="Calibri"/>
        <family val="2"/>
        <scheme val="minor"/>
      </rPr>
      <t xml:space="preserve"> (3 EA)</t>
    </r>
    <r>
      <rPr>
        <sz val="12"/>
        <rFont val="Calibri"/>
        <family val="2"/>
        <scheme val="minor"/>
      </rPr>
      <t xml:space="preserve">
(4'-0"x4'-0"x16") Column Footing Reinf. W/
5 #5 Bottom EA Way</t>
    </r>
  </si>
  <si>
    <r>
      <t xml:space="preserve">Slab Edge 'TE' As; </t>
    </r>
    <r>
      <rPr>
        <b/>
        <sz val="12"/>
        <rFont val="Calibri"/>
        <family val="2"/>
        <scheme val="minor"/>
      </rPr>
      <t>(28 LF)</t>
    </r>
    <r>
      <rPr>
        <sz val="12"/>
        <rFont val="Calibri"/>
        <family val="2"/>
        <scheme val="minor"/>
      </rPr>
      <t xml:space="preserve">
(8"x12") Reinf. W/
(2) #5 Cont Bottom</t>
    </r>
  </si>
  <si>
    <r>
      <t xml:space="preserve">(4") Concrete Slab W/ </t>
    </r>
    <r>
      <rPr>
        <b/>
        <sz val="12"/>
        <rFont val="Calibri"/>
        <family val="2"/>
        <scheme val="minor"/>
      </rPr>
      <t xml:space="preserve"> (18 CY)</t>
    </r>
    <r>
      <rPr>
        <sz val="12"/>
        <rFont val="Calibri"/>
        <family val="2"/>
        <scheme val="minor"/>
      </rPr>
      <t xml:space="preserve">
(6x6) W1.4xW1.4 W.W.M O/
6 Mil Vapor Barrier</t>
    </r>
  </si>
  <si>
    <r>
      <t xml:space="preserve">(6") Concrete Slab W/ </t>
    </r>
    <r>
      <rPr>
        <b/>
        <sz val="12"/>
        <rFont val="Calibri"/>
        <family val="2"/>
        <scheme val="minor"/>
      </rPr>
      <t>(7 CY)</t>
    </r>
    <r>
      <rPr>
        <sz val="12"/>
        <rFont val="Calibri"/>
        <family val="2"/>
        <scheme val="minor"/>
      </rPr>
      <t xml:space="preserve">
DBL (6x6)-W2.1xW2.1 On Compacted Fill</t>
    </r>
  </si>
  <si>
    <r>
      <t xml:space="preserve">Concrete Column 'C1' As; </t>
    </r>
    <r>
      <rPr>
        <b/>
        <sz val="12"/>
        <rFont val="Calibri"/>
        <family val="2"/>
        <scheme val="minor"/>
      </rPr>
      <t>(13' H &amp; 6 EA)</t>
    </r>
    <r>
      <rPr>
        <sz val="12"/>
        <rFont val="Calibri"/>
        <family val="2"/>
        <scheme val="minor"/>
      </rPr>
      <t xml:space="preserve">
(8"x12") Column Reinf. W/
4 #5 Vertical Bars
1 #3 @ 8" O.C Hoops</t>
    </r>
  </si>
  <si>
    <r>
      <t>Concrete Column 'C2' As;</t>
    </r>
    <r>
      <rPr>
        <b/>
        <sz val="12"/>
        <rFont val="Calibri"/>
        <family val="2"/>
        <scheme val="minor"/>
      </rPr>
      <t xml:space="preserve"> (13' H &amp; 7 EA)</t>
    </r>
    <r>
      <rPr>
        <sz val="12"/>
        <rFont val="Calibri"/>
        <family val="2"/>
        <scheme val="minor"/>
      </rPr>
      <t xml:space="preserve">
(8"x16") Column Reinf. W/
4 #6 Vertical Bars
1 #3 @ 8" O.C Hoops</t>
    </r>
  </si>
  <si>
    <r>
      <t xml:space="preserve">Concrete Column 'C3' As; </t>
    </r>
    <r>
      <rPr>
        <b/>
        <sz val="12"/>
        <rFont val="Calibri"/>
        <family val="2"/>
        <scheme val="minor"/>
      </rPr>
      <t>(13' H &amp; 1 EA)</t>
    </r>
    <r>
      <rPr>
        <sz val="12"/>
        <rFont val="Calibri"/>
        <family val="2"/>
        <scheme val="minor"/>
      </rPr>
      <t xml:space="preserve">
(8"x16") Column Reinf. W/
6 #5 Vertical Bars
1 #3 @ 8" O.C Hoops</t>
    </r>
  </si>
  <si>
    <r>
      <t>Concrete Column 'C4' As;</t>
    </r>
    <r>
      <rPr>
        <b/>
        <sz val="12"/>
        <rFont val="Calibri"/>
        <family val="2"/>
        <scheme val="minor"/>
      </rPr>
      <t xml:space="preserve"> (13' H &amp; 2 EA)</t>
    </r>
    <r>
      <rPr>
        <sz val="12"/>
        <rFont val="Calibri"/>
        <family val="2"/>
        <scheme val="minor"/>
      </rPr>
      <t xml:space="preserve">
(8"x24") Column Reinf. W/
6 #6 Vertical Bars
1 #3 @ 8" O.C Hoops</t>
    </r>
  </si>
  <si>
    <r>
      <t xml:space="preserve">(3.5"x3.5") Concrete Filled Column 'C5' </t>
    </r>
    <r>
      <rPr>
        <b/>
        <sz val="12"/>
        <rFont val="Calibri"/>
        <family val="2"/>
        <scheme val="minor"/>
      </rPr>
      <t>(13' H &amp; 3 EA)</t>
    </r>
  </si>
  <si>
    <r>
      <t xml:space="preserve">Concrete Column 'C1' As; </t>
    </r>
    <r>
      <rPr>
        <b/>
        <sz val="12"/>
        <color theme="1"/>
        <rFont val="Calibri"/>
        <family val="2"/>
        <scheme val="minor"/>
      </rPr>
      <t>(12' H &amp; 6 EA)</t>
    </r>
    <r>
      <rPr>
        <sz val="12"/>
        <color theme="1"/>
        <rFont val="Calibri"/>
        <family val="2"/>
        <scheme val="minor"/>
      </rPr>
      <t xml:space="preserve">
(8"x12") Column Reinf. W/
4 #5 Vertical Bars
1 #3 @ 8" O.C Hoops</t>
    </r>
  </si>
  <si>
    <r>
      <t xml:space="preserve">Concrete Column 'C2' As; </t>
    </r>
    <r>
      <rPr>
        <b/>
        <sz val="12"/>
        <color theme="1"/>
        <rFont val="Calibri"/>
        <family val="2"/>
        <scheme val="minor"/>
      </rPr>
      <t>(12' H &amp; 6 EA)</t>
    </r>
    <r>
      <rPr>
        <sz val="12"/>
        <color theme="1"/>
        <rFont val="Calibri"/>
        <family val="2"/>
        <scheme val="minor"/>
      </rPr>
      <t xml:space="preserve">
(8"x16") Column Reinf. W/
4 #6 Vertical Bars
1 #3 @ 8" O.C Hoops</t>
    </r>
  </si>
  <si>
    <r>
      <t>Concrete Column 'C3' As;</t>
    </r>
    <r>
      <rPr>
        <b/>
        <sz val="12"/>
        <color theme="1"/>
        <rFont val="Calibri"/>
        <family val="2"/>
        <scheme val="minor"/>
      </rPr>
      <t xml:space="preserve"> (12' H &amp; 1 EA)</t>
    </r>
    <r>
      <rPr>
        <sz val="12"/>
        <color theme="1"/>
        <rFont val="Calibri"/>
        <family val="2"/>
        <scheme val="minor"/>
      </rPr>
      <t xml:space="preserve">
(8"x16") Column Reinf. W/
6 #5 Vertical Bars
1 #3 @ 8" O.C Hoops</t>
    </r>
  </si>
  <si>
    <r>
      <t>Concrete Column 'C4' As;</t>
    </r>
    <r>
      <rPr>
        <b/>
        <sz val="12"/>
        <color theme="1"/>
        <rFont val="Calibri"/>
        <family val="2"/>
        <scheme val="minor"/>
      </rPr>
      <t xml:space="preserve"> (12' H &amp; 2 EA)</t>
    </r>
    <r>
      <rPr>
        <sz val="12"/>
        <color theme="1"/>
        <rFont val="Calibri"/>
        <family val="2"/>
        <scheme val="minor"/>
      </rPr>
      <t xml:space="preserve">
(8"x24") Column Reinf. W/
6 #6 Vertical Bars
1 #3 @ 8" O.C Hoops</t>
    </r>
  </si>
  <si>
    <r>
      <t xml:space="preserve">(3.5"x3.5") Concrete Filled Column 'C5' </t>
    </r>
    <r>
      <rPr>
        <b/>
        <sz val="12"/>
        <color theme="1"/>
        <rFont val="Calibri"/>
        <family val="2"/>
        <scheme val="minor"/>
      </rPr>
      <t>(12' H &amp; 3 EA)</t>
    </r>
  </si>
  <si>
    <r>
      <t xml:space="preserve">B-1' As; </t>
    </r>
    <r>
      <rPr>
        <b/>
        <sz val="12"/>
        <color theme="1"/>
        <rFont val="Calibri"/>
        <family val="2"/>
        <scheme val="minor"/>
      </rPr>
      <t>(15 LF)</t>
    </r>
    <r>
      <rPr>
        <sz val="12"/>
        <color theme="1"/>
        <rFont val="Calibri"/>
        <family val="2"/>
        <scheme val="minor"/>
      </rPr>
      <t xml:space="preserve">
(8"x20") Beam Reinf. W/
2 #6 Bottom &amp; 2 #6 Top Bars
#3 @ 6" O.C Ties</t>
    </r>
  </si>
  <si>
    <r>
      <t xml:space="preserve">B-2' As; </t>
    </r>
    <r>
      <rPr>
        <b/>
        <sz val="12"/>
        <color theme="1"/>
        <rFont val="Calibri"/>
        <family val="2"/>
        <scheme val="minor"/>
      </rPr>
      <t>(10 LF)</t>
    </r>
    <r>
      <rPr>
        <sz val="12"/>
        <color theme="1"/>
        <rFont val="Calibri"/>
        <family val="2"/>
        <scheme val="minor"/>
      </rPr>
      <t xml:space="preserve">
(8"x16") Beam Reinf. W/
2 #5 Bottom &amp; 2 #5 Top Bars
#3 @ 6" O.C Ties</t>
    </r>
  </si>
  <si>
    <r>
      <t xml:space="preserve">B-3' As; </t>
    </r>
    <r>
      <rPr>
        <b/>
        <sz val="12"/>
        <color theme="1"/>
        <rFont val="Calibri"/>
        <family val="2"/>
        <scheme val="minor"/>
      </rPr>
      <t>(13 LF)</t>
    </r>
    <r>
      <rPr>
        <sz val="12"/>
        <color theme="1"/>
        <rFont val="Calibri"/>
        <family val="2"/>
        <scheme val="minor"/>
      </rPr>
      <t xml:space="preserve">
(8"x20") Beam Reinf. W/
2 #6 Bottom &amp; 2 #6 Top Bars
#3 @ 6" O.C Ties</t>
    </r>
  </si>
  <si>
    <r>
      <t xml:space="preserve">B-4' As; </t>
    </r>
    <r>
      <rPr>
        <b/>
        <sz val="12"/>
        <color theme="1"/>
        <rFont val="Calibri"/>
        <family val="2"/>
        <scheme val="minor"/>
      </rPr>
      <t>(18 LF)</t>
    </r>
    <r>
      <rPr>
        <sz val="12"/>
        <color theme="1"/>
        <rFont val="Calibri"/>
        <family val="2"/>
        <scheme val="minor"/>
      </rPr>
      <t xml:space="preserve">
(12"x16") Beam Reinf. W/
3 #7 Bottom &amp; 2 #7 Top Bars
#3 @ 6" O.C Ties</t>
    </r>
  </si>
  <si>
    <r>
      <t>B-5' As;</t>
    </r>
    <r>
      <rPr>
        <b/>
        <sz val="12"/>
        <color theme="1"/>
        <rFont val="Calibri"/>
        <family val="2"/>
        <scheme val="minor"/>
      </rPr>
      <t xml:space="preserve"> (17 LF)</t>
    </r>
    <r>
      <rPr>
        <sz val="12"/>
        <color theme="1"/>
        <rFont val="Calibri"/>
        <family val="2"/>
        <scheme val="minor"/>
      </rPr>
      <t xml:space="preserve">
(12"x14") Beam Reinf. W/
3 #6 Bottom &amp; 2 #6 Top Bars
#3 @ 6" O.C Ties</t>
    </r>
  </si>
  <si>
    <r>
      <t xml:space="preserve">B-6' As; </t>
    </r>
    <r>
      <rPr>
        <b/>
        <sz val="12"/>
        <color theme="1"/>
        <rFont val="Calibri"/>
        <family val="2"/>
        <scheme val="minor"/>
      </rPr>
      <t>(22 LF)</t>
    </r>
    <r>
      <rPr>
        <sz val="12"/>
        <color theme="1"/>
        <rFont val="Calibri"/>
        <family val="2"/>
        <scheme val="minor"/>
      </rPr>
      <t xml:space="preserve">
(12"x14") Beam Reinf. W/
3 #7 Bottom &amp; 3 #7 Top Bars
#3 @ 6" O.C Ties</t>
    </r>
  </si>
  <si>
    <r>
      <t xml:space="preserve">B-7' As; </t>
    </r>
    <r>
      <rPr>
        <b/>
        <sz val="12"/>
        <color theme="1"/>
        <rFont val="Calibri"/>
        <family val="2"/>
        <scheme val="minor"/>
      </rPr>
      <t>(11 LF)</t>
    </r>
    <r>
      <rPr>
        <sz val="12"/>
        <color theme="1"/>
        <rFont val="Calibri"/>
        <family val="2"/>
        <scheme val="minor"/>
      </rPr>
      <t xml:space="preserve">
(8"x12") Beam Reinf. W/
2 #6 Bottom &amp; 2 #6 Top Bars
#3 @ 6" O.C Ties</t>
    </r>
  </si>
  <si>
    <r>
      <t>B-8' As;</t>
    </r>
    <r>
      <rPr>
        <b/>
        <sz val="12"/>
        <color theme="1"/>
        <rFont val="Calibri"/>
        <family val="2"/>
        <scheme val="minor"/>
      </rPr>
      <t xml:space="preserve"> (22 LF)</t>
    </r>
    <r>
      <rPr>
        <sz val="12"/>
        <color theme="1"/>
        <rFont val="Calibri"/>
        <family val="2"/>
        <scheme val="minor"/>
      </rPr>
      <t xml:space="preserve">
(12"x16") Beam Reinf. W/
3 #7 Bottom, 2 #7 Top &amp; 3 #7 Middle Bars
#3 @ 6" O.C Ties</t>
    </r>
  </si>
  <si>
    <r>
      <t>B-9' As;</t>
    </r>
    <r>
      <rPr>
        <b/>
        <sz val="12"/>
        <color theme="1"/>
        <rFont val="Calibri"/>
        <family val="2"/>
        <scheme val="minor"/>
      </rPr>
      <t xml:space="preserve"> (15 LF)</t>
    </r>
    <r>
      <rPr>
        <sz val="12"/>
        <color theme="1"/>
        <rFont val="Calibri"/>
        <family val="2"/>
        <scheme val="minor"/>
      </rPr>
      <t xml:space="preserve">
(8"x16") Beam Reinf. W/
2 #6 Bottom, 2 #6 Top &amp; 2 #6 Middle Bars
#3 @ 6" O.C Ties</t>
    </r>
  </si>
  <si>
    <r>
      <t xml:space="preserve">B-10' As; </t>
    </r>
    <r>
      <rPr>
        <b/>
        <sz val="12"/>
        <color theme="1"/>
        <rFont val="Calibri"/>
        <family val="2"/>
        <scheme val="minor"/>
      </rPr>
      <t>(13 LF)</t>
    </r>
    <r>
      <rPr>
        <sz val="12"/>
        <color theme="1"/>
        <rFont val="Calibri"/>
        <family val="2"/>
        <scheme val="minor"/>
      </rPr>
      <t xml:space="preserve">
(8"x24") Beam Reinf. W/
2 #5 Bottom, 2 #5 Top &amp; 2 #5 Middle Bars
#3 @ 6" O.C Ties</t>
    </r>
  </si>
  <si>
    <r>
      <t xml:space="preserve">B-11' As; </t>
    </r>
    <r>
      <rPr>
        <b/>
        <sz val="12"/>
        <color theme="1"/>
        <rFont val="Calibri"/>
        <family val="2"/>
        <scheme val="minor"/>
      </rPr>
      <t>(20 LF)</t>
    </r>
    <r>
      <rPr>
        <sz val="12"/>
        <color theme="1"/>
        <rFont val="Calibri"/>
        <family val="2"/>
        <scheme val="minor"/>
      </rPr>
      <t xml:space="preserve">
(8"x20") Beam Reinf. W/
2 #5 Bottom &amp; 2 #5 Top Bars
#3 @ 6" O.C Ties</t>
    </r>
  </si>
  <si>
    <r>
      <t>B-12' As;</t>
    </r>
    <r>
      <rPr>
        <b/>
        <sz val="12"/>
        <color theme="1"/>
        <rFont val="Calibri"/>
        <family val="2"/>
        <scheme val="minor"/>
      </rPr>
      <t xml:space="preserve"> (18 LF)</t>
    </r>
    <r>
      <rPr>
        <sz val="12"/>
        <color theme="1"/>
        <rFont val="Calibri"/>
        <family val="2"/>
        <scheme val="minor"/>
      </rPr>
      <t xml:space="preserve">
(8"x12") Beam Reinf. W/
2 #5 Bottom &amp; 2 #5 Top Bars
#3 @ 6" O.C Ties</t>
    </r>
  </si>
  <si>
    <r>
      <t>TB-1' As;</t>
    </r>
    <r>
      <rPr>
        <b/>
        <sz val="12"/>
        <color theme="1"/>
        <rFont val="Calibri"/>
        <family val="2"/>
        <scheme val="minor"/>
      </rPr>
      <t xml:space="preserve"> (132 LF)</t>
    </r>
    <r>
      <rPr>
        <sz val="12"/>
        <color theme="1"/>
        <rFont val="Calibri"/>
        <family val="2"/>
        <scheme val="minor"/>
      </rPr>
      <t xml:space="preserve">
(8"x12") Beam Reinf. W/
2 #5 Bottom &amp; 2 #5 Top Bars
#3 @ 6" O.C Ties</t>
    </r>
  </si>
  <si>
    <r>
      <t xml:space="preserve">TB-13' As; </t>
    </r>
    <r>
      <rPr>
        <b/>
        <sz val="12"/>
        <color theme="1"/>
        <rFont val="Calibri"/>
        <family val="2"/>
        <scheme val="minor"/>
      </rPr>
      <t>(15 LF)</t>
    </r>
    <r>
      <rPr>
        <sz val="12"/>
        <color theme="1"/>
        <rFont val="Calibri"/>
        <family val="2"/>
        <scheme val="minor"/>
      </rPr>
      <t xml:space="preserve">
(8"x12") Beam Reinf. W/
2 #5 Bottom &amp; 2 #5 Top Bars
#3 @ 6" O.C Ties</t>
    </r>
  </si>
  <si>
    <r>
      <t xml:space="preserve">(6") Concrete Slab W/ </t>
    </r>
    <r>
      <rPr>
        <b/>
        <sz val="12"/>
        <color theme="1"/>
        <rFont val="Calibri"/>
        <family val="2"/>
        <scheme val="minor"/>
      </rPr>
      <t xml:space="preserve"> (212 CY)</t>
    </r>
    <r>
      <rPr>
        <sz val="12"/>
        <color theme="1"/>
        <rFont val="Calibri"/>
        <family val="2"/>
        <scheme val="minor"/>
      </rPr>
      <t xml:space="preserve">
#5 @ 12" E.W. At Bottom &amp; #4 @ 12" At Top Bar Hooks</t>
    </r>
  </si>
  <si>
    <r>
      <t>(6") Concrete Slab W/</t>
    </r>
    <r>
      <rPr>
        <b/>
        <sz val="12"/>
        <color theme="1"/>
        <rFont val="Calibri"/>
        <family val="2"/>
        <scheme val="minor"/>
      </rPr>
      <t xml:space="preserve"> (79 CY)</t>
    </r>
    <r>
      <rPr>
        <sz val="12"/>
        <color theme="1"/>
        <rFont val="Calibri"/>
        <family val="2"/>
        <scheme val="minor"/>
      </rPr>
      <t xml:space="preserve">
#5 @ 10" E.W. At Bottom &amp; #4 @ 12" At Top Bar Hooks</t>
    </r>
  </si>
  <si>
    <r>
      <t xml:space="preserve">(6") Concrete Slab W/ </t>
    </r>
    <r>
      <rPr>
        <b/>
        <sz val="12"/>
        <color theme="1"/>
        <rFont val="Calibri"/>
        <family val="2"/>
        <scheme val="minor"/>
      </rPr>
      <t>(62 CY)</t>
    </r>
    <r>
      <rPr>
        <sz val="12"/>
        <color theme="1"/>
        <rFont val="Calibri"/>
        <family val="2"/>
        <scheme val="minor"/>
      </rPr>
      <t xml:space="preserve">
(1/4") Slope Reinf. W/ #5 @ 12" E.W. At Bottom &amp; #4 @ 12" At Top Bar Hooks</t>
    </r>
  </si>
  <si>
    <r>
      <t xml:space="preserve">B-21' As; </t>
    </r>
    <r>
      <rPr>
        <b/>
        <sz val="12"/>
        <color theme="1"/>
        <rFont val="Calibri"/>
        <family val="2"/>
        <scheme val="minor"/>
      </rPr>
      <t>(7 LF)</t>
    </r>
    <r>
      <rPr>
        <sz val="12"/>
        <color theme="1"/>
        <rFont val="Calibri"/>
        <family val="2"/>
        <scheme val="minor"/>
      </rPr>
      <t xml:space="preserve">
(8"x12") Beam Reinf. W/
2 #5 Bottom &amp; 2 #7 Top Bars
#3 @ 6" O.C Ties</t>
    </r>
  </si>
  <si>
    <r>
      <t xml:space="preserve">B-22' As; </t>
    </r>
    <r>
      <rPr>
        <b/>
        <sz val="12"/>
        <color theme="1"/>
        <rFont val="Calibri"/>
        <family val="2"/>
        <scheme val="minor"/>
      </rPr>
      <t>(16 LF)</t>
    </r>
    <r>
      <rPr>
        <sz val="12"/>
        <color theme="1"/>
        <rFont val="Calibri"/>
        <family val="2"/>
        <scheme val="minor"/>
      </rPr>
      <t xml:space="preserve">
(8"x12") Beam Reinf. W/
2 #5 Bottom &amp; 2 #5 Top Bars
#3 @ 6" O.C Ties</t>
    </r>
  </si>
  <si>
    <r>
      <t>B-23' As;</t>
    </r>
    <r>
      <rPr>
        <b/>
        <sz val="12"/>
        <color theme="1"/>
        <rFont val="Calibri"/>
        <family val="2"/>
        <scheme val="minor"/>
      </rPr>
      <t xml:space="preserve"> (15 LF)</t>
    </r>
    <r>
      <rPr>
        <sz val="12"/>
        <color theme="1"/>
        <rFont val="Calibri"/>
        <family val="2"/>
        <scheme val="minor"/>
      </rPr>
      <t xml:space="preserve">
(8"x12") Beam Reinf. W/
2 #5 Bottom &amp; 2 #5 Top Bars
#3 @ 6" O.C Ties</t>
    </r>
  </si>
  <si>
    <r>
      <t xml:space="preserve">B-24' As; </t>
    </r>
    <r>
      <rPr>
        <b/>
        <sz val="12"/>
        <color theme="1"/>
        <rFont val="Calibri"/>
        <family val="2"/>
        <scheme val="minor"/>
      </rPr>
      <t>(15 LF)</t>
    </r>
    <r>
      <rPr>
        <sz val="12"/>
        <color theme="1"/>
        <rFont val="Calibri"/>
        <family val="2"/>
        <scheme val="minor"/>
      </rPr>
      <t xml:space="preserve">
(8"x12") Beam Reinf. W/
2 #5 Bottom &amp; 2 #5 Top Bars
#3 @ 6" O.C Ties</t>
    </r>
  </si>
  <si>
    <r>
      <t xml:space="preserve">B-25' As; </t>
    </r>
    <r>
      <rPr>
        <b/>
        <sz val="12"/>
        <color theme="1"/>
        <rFont val="Calibri"/>
        <family val="2"/>
        <scheme val="minor"/>
      </rPr>
      <t>(10 LF)</t>
    </r>
    <r>
      <rPr>
        <sz val="12"/>
        <color theme="1"/>
        <rFont val="Calibri"/>
        <family val="2"/>
        <scheme val="minor"/>
      </rPr>
      <t xml:space="preserve">
(20"x38") Beam Reinf. W/
3 #5 Bottom,3 #5 Top &amp; 3 #5 Middle Bars
#3 @ 6" O.C Ties</t>
    </r>
  </si>
  <si>
    <r>
      <t xml:space="preserve">TB-21' As; </t>
    </r>
    <r>
      <rPr>
        <b/>
        <sz val="12"/>
        <color theme="1"/>
        <rFont val="Calibri"/>
        <family val="2"/>
        <scheme val="minor"/>
      </rPr>
      <t>(149 LF)</t>
    </r>
    <r>
      <rPr>
        <sz val="12"/>
        <color theme="1"/>
        <rFont val="Calibri"/>
        <family val="2"/>
        <scheme val="minor"/>
      </rPr>
      <t xml:space="preserve">
(8"x12") Beam Reinf. W/
2 #5 Bottom &amp; 2 #5 Top Bars
#3 @ 6" O.C Ties</t>
    </r>
  </si>
  <si>
    <r>
      <t xml:space="preserve">TD-1 As; </t>
    </r>
    <r>
      <rPr>
        <b/>
        <sz val="12"/>
        <rFont val="Calibri"/>
        <family val="2"/>
        <scheme val="minor"/>
      </rPr>
      <t xml:space="preserve">(15 LF &amp; 13' H) </t>
    </r>
    <r>
      <rPr>
        <sz val="12"/>
        <rFont val="Calibri"/>
        <family val="2"/>
        <scheme val="minor"/>
      </rPr>
      <t xml:space="preserve">
(12") Thick Concrete Masonary Unit Reinf W/
1 #5 Rebar W/ 30" Splice @ Every Tie Down
#6 @ 32" Fill Cell</t>
    </r>
  </si>
  <si>
    <r>
      <t>TD As;</t>
    </r>
    <r>
      <rPr>
        <b/>
        <sz val="12"/>
        <rFont val="Calibri"/>
        <family val="2"/>
        <scheme val="minor"/>
      </rPr>
      <t xml:space="preserve"> (202 LF &amp; 13' H)</t>
    </r>
    <r>
      <rPr>
        <sz val="12"/>
        <rFont val="Calibri"/>
        <family val="2"/>
        <scheme val="minor"/>
      </rPr>
      <t xml:space="preserve">
(8") Thick Concrete Masonary Unit Reinf W/
1 #5 Rebar W/ 30" Splice @ Every Tie Down
#5 @ 32" Fill Cell</t>
    </r>
  </si>
  <si>
    <r>
      <t>TD-1 As;</t>
    </r>
    <r>
      <rPr>
        <b/>
        <sz val="12"/>
        <color theme="1"/>
        <rFont val="Calibri"/>
        <family val="2"/>
        <scheme val="minor"/>
      </rPr>
      <t xml:space="preserve"> (15 LF &amp; 12' H) </t>
    </r>
    <r>
      <rPr>
        <sz val="12"/>
        <color theme="1"/>
        <rFont val="Calibri"/>
        <family val="2"/>
        <scheme val="minor"/>
      </rPr>
      <t xml:space="preserve">
(12") Thick Concrete Masonary Unit Reinf W/
1 #5 Rebar W/ 30" Splice @ Every Tie Down
#6 @ 32" Fill Cell</t>
    </r>
  </si>
  <si>
    <r>
      <t>TD As;</t>
    </r>
    <r>
      <rPr>
        <b/>
        <sz val="12"/>
        <color theme="1"/>
        <rFont val="Calibri"/>
        <family val="2"/>
        <scheme val="minor"/>
      </rPr>
      <t xml:space="preserve"> (172 LF &amp; 12' H)</t>
    </r>
    <r>
      <rPr>
        <sz val="12"/>
        <color theme="1"/>
        <rFont val="Calibri"/>
        <family val="2"/>
        <scheme val="minor"/>
      </rPr>
      <t xml:space="preserve">
(8") Thick Concrete Masonary Unit Reinf W/
1 #5 Rebar W/ 30" Splice @ Every Tie Down
#5 @ 48" O.C Fill Cell</t>
    </r>
  </si>
  <si>
    <r>
      <t xml:space="preserve">Parapet Wall </t>
    </r>
    <r>
      <rPr>
        <b/>
        <sz val="12"/>
        <color theme="1"/>
        <rFont val="Calibri"/>
        <family val="2"/>
        <scheme val="minor"/>
      </rPr>
      <t>(4' H &amp; 47 LF)</t>
    </r>
    <r>
      <rPr>
        <sz val="12"/>
        <color theme="1"/>
        <rFont val="Calibri"/>
        <family val="2"/>
        <scheme val="minor"/>
      </rPr>
      <t xml:space="preserve">
(8") Thick Concrete Masonary Unit Reinf W/
1 #5 Rebar W/ 30" Splice @ Every Tie Down
#5 @ 48" O.C Fill Cell</t>
    </r>
  </si>
  <si>
    <r>
      <t>Parapet Wall</t>
    </r>
    <r>
      <rPr>
        <b/>
        <sz val="12"/>
        <color theme="1"/>
        <rFont val="Calibri"/>
        <family val="2"/>
        <scheme val="minor"/>
      </rPr>
      <t xml:space="preserve"> (2'-8" H &amp; 201 LF)</t>
    </r>
    <r>
      <rPr>
        <sz val="12"/>
        <color theme="1"/>
        <rFont val="Calibri"/>
        <family val="2"/>
        <scheme val="minor"/>
      </rPr>
      <t xml:space="preserve">
(8") Thick Concrete Masonary Unit Reinf W/
1 #5 Rebar W/ 30" Splice @ Every Tie Down
#5 @ 48" O.C Fill Cell</t>
    </r>
  </si>
  <si>
    <r>
      <t xml:space="preserve">PROJECT ID: </t>
    </r>
    <r>
      <rPr>
        <b/>
        <sz val="12"/>
        <color rgb="FF007F00"/>
        <rFont val="Calibri"/>
        <family val="2"/>
        <scheme val="minor"/>
      </rPr>
      <t>3979 William Residence</t>
    </r>
  </si>
  <si>
    <t>SCOPE: Everything</t>
  </si>
  <si>
    <t>LABOR UNIT COST</t>
  </si>
  <si>
    <t>MATERIAL UNIT COST</t>
  </si>
  <si>
    <r>
      <t xml:space="preserve">(8"x8") Thickened Edge W/ </t>
    </r>
    <r>
      <rPr>
        <sz val="12"/>
        <rFont val="Calibri"/>
        <family val="2"/>
        <scheme val="minor"/>
      </rPr>
      <t xml:space="preserve">
1 #5 Cont</t>
    </r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</si>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</sst>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.00"/>
    <numFmt numFmtId="165" formatCode="&quot;$&quot;#,##0"/>
    <numFmt numFmtId="166" formatCode="0.0%"/>
    <numFmt numFmtId="167" formatCode="mm/dd/yy;@"/>
    <numFmt numFmtId="168" formatCode="0.000"/>
    <numFmt numFmtId="169" formatCode="0.0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2"/>
      <color rgb="FF007F00"/>
      <name val="Calibri"/>
      <family val="2"/>
      <scheme val="minor"/>
    </font>
    <font>
      <b/>
      <sz val="12"/>
      <color rgb="FF007F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7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Font="1" applyAlignment="1">
      <alignment vertical="center"/>
    </xf>
    <xf numFmtId="165" fontId="4" fillId="0" borderId="1" xfId="0" applyNumberFormat="1" applyFont="1" applyBorder="1" applyAlignment="1">
      <alignment horizontal="right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9" fontId="1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right" vertical="center"/>
    </xf>
    <xf numFmtId="165" fontId="4" fillId="0" borderId="7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165" fontId="2" fillId="0" borderId="11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5" borderId="4" xfId="0" applyFont="1" applyFill="1" applyBorder="1" applyAlignment="1">
      <alignment horizontal="centerContinuous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Continuous" vertical="center"/>
    </xf>
    <xf numFmtId="0" fontId="6" fillId="5" borderId="10" xfId="0" applyFont="1" applyFill="1" applyBorder="1" applyAlignment="1">
      <alignment horizontal="centerContinuous" vertical="center"/>
    </xf>
    <xf numFmtId="0" fontId="4" fillId="5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Continuous" vertical="center"/>
    </xf>
    <xf numFmtId="0" fontId="7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Continuous" vertical="center"/>
    </xf>
    <xf numFmtId="0" fontId="8" fillId="5" borderId="0" xfId="0" applyFont="1" applyFill="1" applyBorder="1" applyAlignment="1">
      <alignment horizontal="right" vertical="center"/>
    </xf>
    <xf numFmtId="0" fontId="7" fillId="5" borderId="0" xfId="0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Continuous"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Continuous" vertical="center"/>
    </xf>
    <xf numFmtId="0" fontId="0" fillId="0" borderId="3" xfId="0" applyFont="1" applyBorder="1" applyAlignment="1">
      <alignment vertical="center"/>
    </xf>
    <xf numFmtId="0" fontId="8" fillId="5" borderId="10" xfId="0" applyFont="1" applyFill="1" applyBorder="1" applyAlignment="1">
      <alignment horizontal="left" vertical="center"/>
    </xf>
    <xf numFmtId="0" fontId="0" fillId="0" borderId="1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4" fillId="0" borderId="12" xfId="0" applyFont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left" vertical="center"/>
    </xf>
    <xf numFmtId="9" fontId="1" fillId="2" borderId="0" xfId="0" applyNumberFormat="1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left" vertical="center"/>
    </xf>
    <xf numFmtId="167" fontId="8" fillId="5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left" vertical="center"/>
    </xf>
    <xf numFmtId="1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" fontId="7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 wrapText="1"/>
    </xf>
    <xf numFmtId="2" fontId="7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 wrapText="1"/>
    </xf>
    <xf numFmtId="2" fontId="4" fillId="5" borderId="1" xfId="0" applyNumberFormat="1" applyFont="1" applyFill="1" applyBorder="1" applyAlignment="1">
      <alignment horizontal="center" vertical="center"/>
    </xf>
    <xf numFmtId="0" fontId="4" fillId="5" borderId="1" xfId="0" quotePrefix="1" applyFont="1" applyFill="1" applyBorder="1" applyAlignment="1">
      <alignment horizontal="left" vertical="center" wrapText="1"/>
    </xf>
    <xf numFmtId="0" fontId="10" fillId="5" borderId="1" xfId="0" quotePrefix="1" applyFont="1" applyFill="1" applyBorder="1" applyAlignment="1">
      <alignment horizontal="left" vertical="center" wrapText="1"/>
    </xf>
    <xf numFmtId="169" fontId="7" fillId="5" borderId="1" xfId="0" applyNumberFormat="1" applyFont="1" applyFill="1" applyBorder="1" applyAlignment="1">
      <alignment horizontal="center" vertical="center"/>
    </xf>
    <xf numFmtId="168" fontId="4" fillId="5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" fontId="4" fillId="5" borderId="7" xfId="0" applyNumberFormat="1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165" fontId="15" fillId="4" borderId="1" xfId="0" applyNumberFormat="1" applyFont="1" applyFill="1" applyBorder="1" applyAlignment="1">
      <alignment vertical="center"/>
    </xf>
    <xf numFmtId="165" fontId="15" fillId="4" borderId="11" xfId="0" applyNumberFormat="1" applyFont="1" applyFill="1" applyBorder="1" applyAlignment="1">
      <alignment vertical="center"/>
    </xf>
    <xf numFmtId="166" fontId="12" fillId="4" borderId="2" xfId="0" applyNumberFormat="1" applyFont="1" applyFill="1" applyBorder="1" applyAlignment="1">
      <alignment vertical="center"/>
    </xf>
    <xf numFmtId="166" fontId="12" fillId="4" borderId="2" xfId="0" applyNumberFormat="1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" fillId="7" borderId="0" xfId="0" applyFont="1" applyFill="1" applyBorder="1" applyAlignment="1">
      <alignment vertical="center"/>
    </xf>
    <xf numFmtId="9" fontId="1" fillId="7" borderId="0" xfId="0" applyNumberFormat="1" applyFont="1" applyFill="1" applyBorder="1" applyAlignment="1">
      <alignment vertical="center"/>
    </xf>
    <xf numFmtId="9" fontId="1" fillId="7" borderId="0" xfId="0" applyNumberFormat="1" applyFont="1" applyFill="1" applyBorder="1" applyAlignment="1">
      <alignment horizontal="center" vertical="center"/>
    </xf>
    <xf numFmtId="166" fontId="4" fillId="7" borderId="0" xfId="0" applyNumberFormat="1" applyFont="1" applyFill="1" applyBorder="1" applyAlignment="1">
      <alignment horizontal="center" vertical="center"/>
    </xf>
    <xf numFmtId="166" fontId="4" fillId="7" borderId="0" xfId="0" applyNumberFormat="1" applyFont="1" applyFill="1" applyBorder="1" applyAlignment="1">
      <alignment vertical="center"/>
    </xf>
    <xf numFmtId="9" fontId="4" fillId="7" borderId="0" xfId="0" applyNumberFormat="1" applyFont="1" applyFill="1" applyBorder="1" applyAlignment="1">
      <alignment horizontal="center" vertical="center"/>
    </xf>
    <xf numFmtId="9" fontId="4" fillId="7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right" vertical="center"/>
    </xf>
    <xf numFmtId="165" fontId="4" fillId="0" borderId="1" xfId="0" applyNumberFormat="1" applyFont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13" fillId="6" borderId="11" xfId="0" applyFont="1" applyFill="1" applyBorder="1" applyAlignment="1">
      <alignment horizontal="center" vertical="center"/>
    </xf>
    <xf numFmtId="165" fontId="4" fillId="0" borderId="14" xfId="0" applyNumberFormat="1" applyFont="1" applyBorder="1" applyAlignment="1">
      <alignment horizontal="center" vertical="center"/>
    </xf>
    <xf numFmtId="169" fontId="4" fillId="5" borderId="1" xfId="0" applyNumberFormat="1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vertical="center"/>
    </xf>
    <xf numFmtId="165" fontId="1" fillId="7" borderId="11" xfId="0" applyNumberFormat="1" applyFont="1" applyFill="1" applyBorder="1" applyAlignment="1">
      <alignment vertical="center"/>
    </xf>
    <xf numFmtId="165" fontId="1" fillId="2" borderId="11" xfId="0" applyNumberFormat="1" applyFont="1" applyFill="1" applyBorder="1" applyAlignment="1">
      <alignment vertical="center"/>
    </xf>
    <xf numFmtId="165" fontId="6" fillId="0" borderId="11" xfId="0" applyNumberFormat="1" applyFont="1" applyFill="1" applyBorder="1" applyAlignment="1">
      <alignment horizontal="centerContinuous" vertical="center"/>
    </xf>
    <xf numFmtId="165" fontId="16" fillId="4" borderId="8" xfId="0" applyNumberFormat="1" applyFont="1" applyFill="1" applyBorder="1" applyAlignment="1">
      <alignment vertical="center"/>
    </xf>
    <xf numFmtId="164" fontId="0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7F00"/>
      <color rgb="FF0000B3"/>
      <color rgb="FFFC6C00"/>
      <color rgb="FFFF6600"/>
      <color rgb="FFFE6500"/>
      <color rgb="FF757F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457200</xdr:colOff>
      <xdr:row>1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724400" y="85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F00"/>
    <pageSetUpPr fitToPage="1"/>
  </sheetPr>
  <dimension ref="A1:H327"/>
  <sheetViews>
    <sheetView showGridLines="0" tabSelected="1" view="pageBreakPreview" topLeftCell="A2" zoomScaleNormal="100" zoomScaleSheetLayoutView="100" workbookViewId="0">
      <selection activeCell="B9" sqref="B9"/>
    </sheetView>
  </sheetViews>
  <sheetFormatPr defaultRowHeight="15" x14ac:dyDescent="0.25"/>
  <cols>
    <col min="1" max="1" width="7" style="1" customWidth="1"/>
    <col min="2" max="2" width="62.7109375" style="1" customWidth="1"/>
    <col min="3" max="3" width="11.7109375" style="7" customWidth="1"/>
    <col min="4" max="4" width="8.5703125" style="7" customWidth="1"/>
    <col min="5" max="6" width="15.28515625" style="1" customWidth="1"/>
    <col min="7" max="7" width="14.85546875" style="1" customWidth="1"/>
    <col min="8" max="8" width="16.140625" style="1" customWidth="1"/>
    <col min="9" max="16384" width="9.140625" style="1"/>
  </cols>
  <sheetData>
    <row r="1" spans="1:8" ht="15" hidden="1" customHeight="1" x14ac:dyDescent="0.25">
      <c r="A1" s="3"/>
      <c r="B1" s="4"/>
      <c r="C1" s="4"/>
      <c r="D1" s="4"/>
      <c r="E1" s="4"/>
      <c r="F1" s="4"/>
      <c r="G1" s="4"/>
      <c r="H1" s="5"/>
    </row>
    <row r="2" spans="1:8" ht="18" customHeight="1" x14ac:dyDescent="0.25">
      <c r="A2" s="29"/>
      <c r="B2" s="51"/>
      <c r="C2" s="30"/>
      <c r="D2" s="39"/>
      <c r="E2" s="121" t="s">
        <v>39</v>
      </c>
      <c r="F2" s="121"/>
      <c r="G2" s="40"/>
      <c r="H2" s="31"/>
    </row>
    <row r="3" spans="1:8" ht="18" customHeight="1" x14ac:dyDescent="0.25">
      <c r="A3" s="56" t="s">
        <v>241</v>
      </c>
      <c r="B3" s="58"/>
      <c r="C3" s="34"/>
      <c r="D3" s="36"/>
      <c r="E3" s="41" t="s">
        <v>16</v>
      </c>
      <c r="F3" s="41"/>
      <c r="G3" s="42"/>
      <c r="H3" s="35"/>
    </row>
    <row r="4" spans="1:8" ht="18" customHeight="1" x14ac:dyDescent="0.25">
      <c r="A4" s="32"/>
      <c r="B4" s="33"/>
      <c r="C4" s="34"/>
      <c r="D4" s="36"/>
      <c r="E4" s="41" t="s">
        <v>36</v>
      </c>
      <c r="F4" s="41"/>
      <c r="G4" s="42"/>
      <c r="H4" s="35"/>
    </row>
    <row r="5" spans="1:8" ht="18" customHeight="1" x14ac:dyDescent="0.25">
      <c r="A5" s="52" t="s">
        <v>242</v>
      </c>
      <c r="B5" s="58"/>
      <c r="C5" s="34"/>
      <c r="D5" s="36"/>
      <c r="E5" s="41" t="s">
        <v>37</v>
      </c>
      <c r="F5" s="41"/>
      <c r="G5" s="42"/>
      <c r="H5" s="35"/>
    </row>
    <row r="6" spans="1:8" ht="18" customHeight="1" x14ac:dyDescent="0.25">
      <c r="A6" s="53"/>
      <c r="B6" s="54"/>
      <c r="C6" s="37"/>
      <c r="D6" s="36"/>
      <c r="E6" s="41" t="s">
        <v>14</v>
      </c>
      <c r="F6" s="41"/>
      <c r="G6" s="59">
        <f ca="1">TODAY()</f>
        <v>43886</v>
      </c>
      <c r="H6" s="38"/>
    </row>
    <row r="7" spans="1:8" ht="29.25" customHeight="1" x14ac:dyDescent="0.25">
      <c r="A7" s="96" t="s">
        <v>0</v>
      </c>
      <c r="B7" s="96" t="s">
        <v>1</v>
      </c>
      <c r="C7" s="96" t="s">
        <v>2</v>
      </c>
      <c r="D7" s="96" t="s">
        <v>3</v>
      </c>
      <c r="E7" s="97" t="s">
        <v>244</v>
      </c>
      <c r="F7" s="97" t="s">
        <v>243</v>
      </c>
      <c r="G7" s="97" t="s">
        <v>44</v>
      </c>
      <c r="H7" s="96" t="s">
        <v>15</v>
      </c>
    </row>
    <row r="8" spans="1:8" s="28" customFormat="1" ht="18" customHeight="1" x14ac:dyDescent="0.25">
      <c r="A8" s="98"/>
      <c r="B8" s="99" t="s">
        <v>4</v>
      </c>
      <c r="C8" s="123"/>
      <c r="D8" s="123"/>
      <c r="E8" s="123"/>
      <c r="F8" s="123"/>
      <c r="G8" s="123"/>
      <c r="H8" s="123"/>
    </row>
    <row r="9" spans="1:8" s="22" customFormat="1" ht="18" customHeight="1" x14ac:dyDescent="0.25">
      <c r="A9" s="21">
        <v>1</v>
      </c>
      <c r="B9" s="20" t="s">
        <v>5</v>
      </c>
      <c r="C9" s="21">
        <v>1</v>
      </c>
      <c r="D9" s="21" t="s">
        <v>13</v>
      </c>
      <c r="E9" s="19">
        <f t="shared" ref="E9:E16" si="0">IF(C9=0,"",0)</f>
        <v>0</v>
      </c>
      <c r="F9" s="93">
        <f>IF(C9=0,"",0)</f>
        <v>0</v>
      </c>
      <c r="G9" s="19">
        <f>IF(E9="","",C9*(E9+F9))</f>
        <v>0</v>
      </c>
      <c r="H9" s="122"/>
    </row>
    <row r="10" spans="1:8" s="22" customFormat="1" ht="18" customHeight="1" x14ac:dyDescent="0.25">
      <c r="A10" s="94">
        <f>IF(C10=0,"",1+MAX(A$9:A9))</f>
        <v>2</v>
      </c>
      <c r="B10" s="20" t="s">
        <v>12</v>
      </c>
      <c r="C10" s="21">
        <v>1</v>
      </c>
      <c r="D10" s="21" t="s">
        <v>13</v>
      </c>
      <c r="E10" s="19">
        <f t="shared" si="0"/>
        <v>0</v>
      </c>
      <c r="F10" s="93">
        <f t="shared" ref="F10:F16" si="1">IF(C10=0,"",0)</f>
        <v>0</v>
      </c>
      <c r="G10" s="93">
        <f t="shared" ref="G10:G16" si="2">IF(E10="","",C10*(E10+F10))</f>
        <v>0</v>
      </c>
      <c r="H10" s="122"/>
    </row>
    <row r="11" spans="1:8" s="22" customFormat="1" ht="18" customHeight="1" x14ac:dyDescent="0.25">
      <c r="A11" s="94">
        <f>IF(C11=0,"",1+MAX(A$9:A10))</f>
        <v>3</v>
      </c>
      <c r="B11" s="20" t="s">
        <v>27</v>
      </c>
      <c r="C11" s="21">
        <v>1</v>
      </c>
      <c r="D11" s="21" t="s">
        <v>13</v>
      </c>
      <c r="E11" s="19">
        <f t="shared" si="0"/>
        <v>0</v>
      </c>
      <c r="F11" s="93">
        <f t="shared" si="1"/>
        <v>0</v>
      </c>
      <c r="G11" s="93">
        <f t="shared" si="2"/>
        <v>0</v>
      </c>
      <c r="H11" s="122"/>
    </row>
    <row r="12" spans="1:8" s="22" customFormat="1" ht="18" customHeight="1" x14ac:dyDescent="0.25">
      <c r="A12" s="94">
        <f>IF(C12=0,"",1+MAX(A$9:A11))</f>
        <v>4</v>
      </c>
      <c r="B12" s="20" t="s">
        <v>6</v>
      </c>
      <c r="C12" s="21">
        <v>1</v>
      </c>
      <c r="D12" s="21" t="s">
        <v>13</v>
      </c>
      <c r="E12" s="19">
        <f t="shared" si="0"/>
        <v>0</v>
      </c>
      <c r="F12" s="93">
        <f t="shared" si="1"/>
        <v>0</v>
      </c>
      <c r="G12" s="93">
        <f t="shared" si="2"/>
        <v>0</v>
      </c>
      <c r="H12" s="122"/>
    </row>
    <row r="13" spans="1:8" s="22" customFormat="1" ht="18" customHeight="1" x14ac:dyDescent="0.25">
      <c r="A13" s="94">
        <f>IF(C13=0,"",1+MAX(A$9:A12))</f>
        <v>5</v>
      </c>
      <c r="B13" s="20" t="s">
        <v>7</v>
      </c>
      <c r="C13" s="21">
        <v>1</v>
      </c>
      <c r="D13" s="21" t="s">
        <v>13</v>
      </c>
      <c r="E13" s="19">
        <f t="shared" si="0"/>
        <v>0</v>
      </c>
      <c r="F13" s="93">
        <f t="shared" si="1"/>
        <v>0</v>
      </c>
      <c r="G13" s="93">
        <f t="shared" si="2"/>
        <v>0</v>
      </c>
      <c r="H13" s="122"/>
    </row>
    <row r="14" spans="1:8" s="22" customFormat="1" ht="18" customHeight="1" x14ac:dyDescent="0.25">
      <c r="A14" s="94">
        <f>IF(C14=0,"",1+MAX(A$9:A13))</f>
        <v>6</v>
      </c>
      <c r="B14" s="20" t="s">
        <v>8</v>
      </c>
      <c r="C14" s="21">
        <v>1</v>
      </c>
      <c r="D14" s="21" t="s">
        <v>13</v>
      </c>
      <c r="E14" s="19">
        <f t="shared" si="0"/>
        <v>0</v>
      </c>
      <c r="F14" s="93">
        <f t="shared" si="1"/>
        <v>0</v>
      </c>
      <c r="G14" s="93">
        <f t="shared" si="2"/>
        <v>0</v>
      </c>
      <c r="H14" s="122"/>
    </row>
    <row r="15" spans="1:8" s="22" customFormat="1" ht="18" customHeight="1" x14ac:dyDescent="0.25">
      <c r="A15" s="94">
        <f>IF(C15=0,"",1+MAX(A$9:A14))</f>
        <v>7</v>
      </c>
      <c r="B15" s="20" t="s">
        <v>38</v>
      </c>
      <c r="C15" s="21">
        <v>1</v>
      </c>
      <c r="D15" s="21" t="s">
        <v>13</v>
      </c>
      <c r="E15" s="19">
        <f t="shared" ref="E15" si="3">IF(C15=0,"",0)</f>
        <v>0</v>
      </c>
      <c r="F15" s="93">
        <f t="shared" si="1"/>
        <v>0</v>
      </c>
      <c r="G15" s="93">
        <f t="shared" si="2"/>
        <v>0</v>
      </c>
      <c r="H15" s="122"/>
    </row>
    <row r="16" spans="1:8" s="22" customFormat="1" ht="18" customHeight="1" x14ac:dyDescent="0.25">
      <c r="A16" s="94">
        <f>IF(C16=0,"",1+MAX(A$9:A15))</f>
        <v>8</v>
      </c>
      <c r="B16" s="20" t="s">
        <v>43</v>
      </c>
      <c r="C16" s="21">
        <v>5177</v>
      </c>
      <c r="D16" s="21" t="s">
        <v>46</v>
      </c>
      <c r="E16" s="19">
        <f t="shared" si="0"/>
        <v>0</v>
      </c>
      <c r="F16" s="93">
        <f t="shared" si="1"/>
        <v>0</v>
      </c>
      <c r="G16" s="93">
        <f t="shared" si="2"/>
        <v>0</v>
      </c>
      <c r="H16" s="122"/>
    </row>
    <row r="17" spans="1:8" s="22" customFormat="1" ht="18" customHeight="1" x14ac:dyDescent="0.25">
      <c r="A17" s="94" t="str">
        <f>IF(C17=0,"",1+MAX(A6:A16))</f>
        <v/>
      </c>
      <c r="B17" s="95" t="s">
        <v>17</v>
      </c>
      <c r="C17" s="6"/>
      <c r="D17" s="6"/>
      <c r="E17" s="2"/>
      <c r="F17" s="2"/>
      <c r="G17" s="19"/>
      <c r="H17" s="100">
        <f>(SUM(G9:G17))</f>
        <v>0</v>
      </c>
    </row>
    <row r="18" spans="1:8" s="22" customFormat="1" ht="18" customHeight="1" x14ac:dyDescent="0.25">
      <c r="A18" s="24"/>
      <c r="B18" s="8"/>
      <c r="C18" s="16"/>
      <c r="D18" s="16"/>
      <c r="E18" s="17"/>
      <c r="F18" s="17"/>
      <c r="G18" s="17"/>
      <c r="H18" s="25"/>
    </row>
    <row r="19" spans="1:8" s="23" customFormat="1" ht="18" customHeight="1" x14ac:dyDescent="0.25">
      <c r="A19" s="104"/>
      <c r="B19" s="105" t="s">
        <v>23</v>
      </c>
      <c r="C19" s="126"/>
      <c r="D19" s="126"/>
      <c r="E19" s="126"/>
      <c r="F19" s="126"/>
      <c r="G19" s="126"/>
      <c r="H19" s="127"/>
    </row>
    <row r="20" spans="1:8" s="22" customFormat="1" ht="18" customHeight="1" x14ac:dyDescent="0.25">
      <c r="A20" s="55">
        <f>IF(C20=0,"",1+MAX(A$8:A19))</f>
        <v>9</v>
      </c>
      <c r="B20" s="91" t="s">
        <v>47</v>
      </c>
      <c r="C20" s="84">
        <v>205.71</v>
      </c>
      <c r="D20" s="85" t="s">
        <v>46</v>
      </c>
      <c r="E20" s="18">
        <v>6</v>
      </c>
      <c r="F20" s="93">
        <v>3</v>
      </c>
      <c r="G20" s="93">
        <f t="shared" ref="G20:G24" si="4">IF(E20="","",C20*(E20+F20))</f>
        <v>1851.39</v>
      </c>
      <c r="H20" s="128"/>
    </row>
    <row r="21" spans="1:8" s="22" customFormat="1" ht="18" customHeight="1" x14ac:dyDescent="0.25">
      <c r="A21" s="55">
        <f>IF(C21=0,"",1+MAX(A$8:A20))</f>
        <v>10</v>
      </c>
      <c r="B21" s="62" t="s">
        <v>48</v>
      </c>
      <c r="C21" s="63">
        <v>366.21</v>
      </c>
      <c r="D21" s="64" t="s">
        <v>49</v>
      </c>
      <c r="E21" s="18">
        <v>35</v>
      </c>
      <c r="F21" s="93">
        <v>8</v>
      </c>
      <c r="G21" s="93">
        <f t="shared" si="4"/>
        <v>15747.029999999999</v>
      </c>
      <c r="H21" s="128"/>
    </row>
    <row r="22" spans="1:8" s="22" customFormat="1" ht="18" customHeight="1" x14ac:dyDescent="0.25">
      <c r="A22" s="55">
        <f>IF(C22=0,"",1+MAX(A$8:A21))</f>
        <v>11</v>
      </c>
      <c r="B22" s="62" t="s">
        <v>50</v>
      </c>
      <c r="C22" s="63">
        <v>2</v>
      </c>
      <c r="D22" s="64" t="s">
        <v>51</v>
      </c>
      <c r="E22" s="18">
        <v>700</v>
      </c>
      <c r="F22" s="93">
        <v>55</v>
      </c>
      <c r="G22" s="93">
        <f t="shared" si="4"/>
        <v>1510</v>
      </c>
      <c r="H22" s="128"/>
    </row>
    <row r="23" spans="1:8" s="22" customFormat="1" ht="18" customHeight="1" x14ac:dyDescent="0.25">
      <c r="A23" s="55">
        <f>IF(C23=0,"",1+MAX(A$8:A22))</f>
        <v>12</v>
      </c>
      <c r="B23" s="92" t="s">
        <v>52</v>
      </c>
      <c r="C23" s="64">
        <v>315</v>
      </c>
      <c r="D23" s="64" t="s">
        <v>46</v>
      </c>
      <c r="E23" s="18">
        <v>5</v>
      </c>
      <c r="F23" s="93">
        <v>3</v>
      </c>
      <c r="G23" s="93">
        <f t="shared" si="4"/>
        <v>2520</v>
      </c>
      <c r="H23" s="128"/>
    </row>
    <row r="24" spans="1:8" s="22" customFormat="1" ht="18" customHeight="1" x14ac:dyDescent="0.25">
      <c r="A24" s="55" t="str">
        <f>IF(C24=0,"",1+MAX(A$8:A23))</f>
        <v/>
      </c>
      <c r="B24" s="10" t="s">
        <v>24</v>
      </c>
      <c r="C24" s="9"/>
      <c r="D24" s="6"/>
      <c r="E24" s="18" t="str">
        <f t="shared" ref="E24" si="5">IF(C24=0,"",0)</f>
        <v/>
      </c>
      <c r="F24" s="93" t="str">
        <f t="shared" ref="F24" si="6">IF(C24=0,"",0)</f>
        <v/>
      </c>
      <c r="G24" s="93" t="str">
        <f t="shared" si="4"/>
        <v/>
      </c>
      <c r="H24" s="101">
        <f>(SUM(G20:G24))</f>
        <v>21628.42</v>
      </c>
    </row>
    <row r="25" spans="1:8" s="22" customFormat="1" ht="18" customHeight="1" x14ac:dyDescent="0.25">
      <c r="A25" s="24"/>
      <c r="B25" s="8"/>
      <c r="C25" s="16"/>
      <c r="D25" s="16"/>
      <c r="E25" s="17"/>
      <c r="F25" s="17"/>
      <c r="G25" s="17"/>
      <c r="H25" s="25"/>
    </row>
    <row r="26" spans="1:8" s="23" customFormat="1" ht="18" customHeight="1" x14ac:dyDescent="0.25">
      <c r="A26" s="98"/>
      <c r="B26" s="99" t="s">
        <v>28</v>
      </c>
      <c r="C26" s="123"/>
      <c r="D26" s="123"/>
      <c r="E26" s="123"/>
      <c r="F26" s="123"/>
      <c r="G26" s="123"/>
      <c r="H26" s="123"/>
    </row>
    <row r="27" spans="1:8" s="22" customFormat="1" ht="15.75" x14ac:dyDescent="0.25">
      <c r="A27" s="94" t="str">
        <f>IF(C27=0,"",1+MAX(A$8:A26))</f>
        <v/>
      </c>
      <c r="B27" s="119" t="s">
        <v>53</v>
      </c>
      <c r="C27" s="65"/>
      <c r="D27" s="66"/>
      <c r="E27" s="19" t="str">
        <f t="shared" ref="E27" si="7">IF(C27=0,"",0)</f>
        <v/>
      </c>
      <c r="F27" s="93"/>
      <c r="G27" s="19" t="str">
        <f t="shared" ref="G27" si="8">IF(E27="","",C27*E27)</f>
        <v/>
      </c>
      <c r="H27" s="122"/>
    </row>
    <row r="28" spans="1:8" s="22" customFormat="1" ht="15.75" x14ac:dyDescent="0.25">
      <c r="A28" s="94" t="str">
        <f>IF(C28=0,"",1+MAX(A$8:A27))</f>
        <v/>
      </c>
      <c r="B28" s="67" t="s">
        <v>54</v>
      </c>
      <c r="C28" s="65"/>
      <c r="D28" s="66"/>
      <c r="E28" s="19" t="str">
        <f t="shared" ref="E28" si="9">IF(C28=0,"",0)</f>
        <v/>
      </c>
      <c r="F28" s="93"/>
      <c r="G28" s="19" t="str">
        <f t="shared" ref="G28" si="10">IF(E28="","",C28*E28)</f>
        <v/>
      </c>
      <c r="H28" s="122"/>
    </row>
    <row r="29" spans="1:8" s="22" customFormat="1" ht="63" x14ac:dyDescent="0.25">
      <c r="A29" s="94">
        <f>IF(C29=0,"",1+MAX(A$8:A28))</f>
        <v>13</v>
      </c>
      <c r="B29" s="68" t="s">
        <v>195</v>
      </c>
      <c r="C29" s="69">
        <v>18.760000000000002</v>
      </c>
      <c r="D29" s="66" t="s">
        <v>55</v>
      </c>
      <c r="E29" s="19">
        <v>675</v>
      </c>
      <c r="F29" s="93">
        <v>75</v>
      </c>
      <c r="G29" s="93">
        <f t="shared" ref="G29:G89" si="11">IF(E29="","",C29*(E29+F29))</f>
        <v>14070.000000000002</v>
      </c>
      <c r="H29" s="122"/>
    </row>
    <row r="30" spans="1:8" s="22" customFormat="1" ht="63" x14ac:dyDescent="0.25">
      <c r="A30" s="94">
        <f>IF(C30=0,"",1+MAX(A$8:A29))</f>
        <v>14</v>
      </c>
      <c r="B30" s="68" t="s">
        <v>196</v>
      </c>
      <c r="C30" s="69">
        <v>0.67</v>
      </c>
      <c r="D30" s="66" t="s">
        <v>55</v>
      </c>
      <c r="E30" s="93">
        <v>675</v>
      </c>
      <c r="F30" s="93">
        <v>75</v>
      </c>
      <c r="G30" s="93">
        <f t="shared" si="11"/>
        <v>502.50000000000006</v>
      </c>
      <c r="H30" s="122"/>
    </row>
    <row r="31" spans="1:8" s="22" customFormat="1" ht="47.25" x14ac:dyDescent="0.25">
      <c r="A31" s="94">
        <f>IF(C31=0,"",1+MAX(A$8:A30))</f>
        <v>15</v>
      </c>
      <c r="B31" s="68" t="s">
        <v>197</v>
      </c>
      <c r="C31" s="69">
        <v>1.7733000000000001</v>
      </c>
      <c r="D31" s="66" t="s">
        <v>55</v>
      </c>
      <c r="E31" s="93">
        <v>675</v>
      </c>
      <c r="F31" s="93">
        <v>75</v>
      </c>
      <c r="G31" s="93">
        <f t="shared" si="11"/>
        <v>1329.9750000000001</v>
      </c>
      <c r="H31" s="122"/>
    </row>
    <row r="32" spans="1:8" s="22" customFormat="1" ht="47.25" x14ac:dyDescent="0.25">
      <c r="A32" s="94">
        <f>IF(C32=0,"",1+MAX(A$8:A31))</f>
        <v>16</v>
      </c>
      <c r="B32" s="68" t="s">
        <v>198</v>
      </c>
      <c r="C32" s="69">
        <v>2.36</v>
      </c>
      <c r="D32" s="66" t="s">
        <v>55</v>
      </c>
      <c r="E32" s="93">
        <v>675</v>
      </c>
      <c r="F32" s="93">
        <v>75</v>
      </c>
      <c r="G32" s="93">
        <f t="shared" si="11"/>
        <v>1770</v>
      </c>
      <c r="H32" s="122"/>
    </row>
    <row r="33" spans="1:8" s="22" customFormat="1" ht="15.75" x14ac:dyDescent="0.25">
      <c r="A33" s="94" t="str">
        <f>IF(C33=0,"",1+MAX(A$8:A32))</f>
        <v/>
      </c>
      <c r="B33" s="70" t="s">
        <v>56</v>
      </c>
      <c r="C33" s="69"/>
      <c r="D33" s="66"/>
      <c r="E33" s="19" t="str">
        <f t="shared" ref="E33:E86" si="12">IF(C33=0,"",0)</f>
        <v/>
      </c>
      <c r="F33" s="93" t="str">
        <f t="shared" ref="F33:F86" si="13">IF(C33=0,"",0)</f>
        <v/>
      </c>
      <c r="G33" s="93" t="str">
        <f t="shared" si="11"/>
        <v/>
      </c>
      <c r="H33" s="122"/>
    </row>
    <row r="34" spans="1:8" s="22" customFormat="1" ht="47.25" x14ac:dyDescent="0.25">
      <c r="A34" s="94">
        <f>IF(C34=0,"",1+MAX(A$8:A33))</f>
        <v>17</v>
      </c>
      <c r="B34" s="68" t="s">
        <v>199</v>
      </c>
      <c r="C34" s="69">
        <v>0.68</v>
      </c>
      <c r="D34" s="66" t="s">
        <v>55</v>
      </c>
      <c r="E34" s="93">
        <v>675</v>
      </c>
      <c r="F34" s="93">
        <v>75</v>
      </c>
      <c r="G34" s="93">
        <f t="shared" si="11"/>
        <v>510.00000000000006</v>
      </c>
      <c r="H34" s="122"/>
    </row>
    <row r="35" spans="1:8" s="22" customFormat="1" ht="47.25" x14ac:dyDescent="0.25">
      <c r="A35" s="94">
        <f>IF(C35=0,"",1+MAX(A$8:A34))</f>
        <v>18</v>
      </c>
      <c r="B35" s="68" t="s">
        <v>200</v>
      </c>
      <c r="C35" s="65">
        <v>1484</v>
      </c>
      <c r="D35" s="66" t="s">
        <v>46</v>
      </c>
      <c r="E35" s="19">
        <v>4</v>
      </c>
      <c r="F35" s="93">
        <v>2</v>
      </c>
      <c r="G35" s="93">
        <f t="shared" si="11"/>
        <v>8904</v>
      </c>
      <c r="H35" s="122"/>
    </row>
    <row r="36" spans="1:8" s="22" customFormat="1" ht="31.5" x14ac:dyDescent="0.25">
      <c r="A36" s="94">
        <f>IF(C36=0,"",1+MAX(A$8:A35))</f>
        <v>19</v>
      </c>
      <c r="B36" s="68" t="s">
        <v>201</v>
      </c>
      <c r="C36" s="65">
        <v>387</v>
      </c>
      <c r="D36" s="66" t="s">
        <v>46</v>
      </c>
      <c r="E36" s="19">
        <v>5</v>
      </c>
      <c r="F36" s="93">
        <v>3</v>
      </c>
      <c r="G36" s="93">
        <f t="shared" si="11"/>
        <v>3096</v>
      </c>
      <c r="H36" s="122"/>
    </row>
    <row r="37" spans="1:8" s="22" customFormat="1" ht="15.75" x14ac:dyDescent="0.25">
      <c r="A37" s="94">
        <f>IF(C37=0,"",1+MAX(A$8:A36))</f>
        <v>20</v>
      </c>
      <c r="B37" s="71" t="s">
        <v>57</v>
      </c>
      <c r="C37" s="65">
        <v>14.09</v>
      </c>
      <c r="D37" s="66" t="s">
        <v>46</v>
      </c>
      <c r="E37" s="19">
        <v>4</v>
      </c>
      <c r="F37" s="93">
        <v>2</v>
      </c>
      <c r="G37" s="93">
        <f t="shared" si="11"/>
        <v>84.539999999999992</v>
      </c>
      <c r="H37" s="122"/>
    </row>
    <row r="38" spans="1:8" s="22" customFormat="1" ht="31.5" x14ac:dyDescent="0.25">
      <c r="A38" s="94">
        <f>IF(C38=0,"",1+MAX(A$8:A37))</f>
        <v>21</v>
      </c>
      <c r="B38" s="68" t="s">
        <v>245</v>
      </c>
      <c r="C38" s="65">
        <v>2.27</v>
      </c>
      <c r="D38" s="66" t="s">
        <v>55</v>
      </c>
      <c r="E38" s="93">
        <v>675</v>
      </c>
      <c r="F38" s="93">
        <v>75</v>
      </c>
      <c r="G38" s="93">
        <f t="shared" si="11"/>
        <v>1702.5</v>
      </c>
      <c r="H38" s="122"/>
    </row>
    <row r="39" spans="1:8" s="22" customFormat="1" ht="15.75" x14ac:dyDescent="0.25">
      <c r="A39" s="94" t="str">
        <f>IF(C39=0,"",1+MAX(A$8:A37))</f>
        <v/>
      </c>
      <c r="B39" s="67" t="s">
        <v>58</v>
      </c>
      <c r="C39" s="65"/>
      <c r="D39" s="66"/>
      <c r="E39" s="19" t="str">
        <f t="shared" si="12"/>
        <v/>
      </c>
      <c r="F39" s="93" t="str">
        <f t="shared" si="13"/>
        <v/>
      </c>
      <c r="G39" s="93" t="str">
        <f t="shared" si="11"/>
        <v/>
      </c>
      <c r="H39" s="122"/>
    </row>
    <row r="40" spans="1:8" s="22" customFormat="1" ht="63" x14ac:dyDescent="0.25">
      <c r="A40" s="94">
        <f>IF(C40=0,"",1+MAX(A$8:A39))</f>
        <v>22</v>
      </c>
      <c r="B40" s="68" t="s">
        <v>202</v>
      </c>
      <c r="C40" s="69">
        <v>1.96</v>
      </c>
      <c r="D40" s="66" t="s">
        <v>55</v>
      </c>
      <c r="E40" s="93">
        <v>675</v>
      </c>
      <c r="F40" s="93">
        <v>75</v>
      </c>
      <c r="G40" s="93">
        <f t="shared" si="11"/>
        <v>1470</v>
      </c>
      <c r="H40" s="122"/>
    </row>
    <row r="41" spans="1:8" s="22" customFormat="1" ht="63" x14ac:dyDescent="0.25">
      <c r="A41" s="94">
        <f>IF(C41=0,"",1+MAX(A$8:A40))</f>
        <v>23</v>
      </c>
      <c r="B41" s="68" t="s">
        <v>203</v>
      </c>
      <c r="C41" s="69">
        <v>2.95</v>
      </c>
      <c r="D41" s="66" t="s">
        <v>55</v>
      </c>
      <c r="E41" s="93">
        <v>675</v>
      </c>
      <c r="F41" s="93">
        <v>75</v>
      </c>
      <c r="G41" s="93">
        <f t="shared" si="11"/>
        <v>2212.5</v>
      </c>
      <c r="H41" s="122"/>
    </row>
    <row r="42" spans="1:8" s="22" customFormat="1" ht="63" x14ac:dyDescent="0.25">
      <c r="A42" s="94">
        <f>IF(C42=0,"",1+MAX(A$8:A41))</f>
        <v>24</v>
      </c>
      <c r="B42" s="68" t="s">
        <v>204</v>
      </c>
      <c r="C42" s="69">
        <v>0.52</v>
      </c>
      <c r="D42" s="66" t="s">
        <v>55</v>
      </c>
      <c r="E42" s="93">
        <v>675</v>
      </c>
      <c r="F42" s="93">
        <v>75</v>
      </c>
      <c r="G42" s="93">
        <f t="shared" si="11"/>
        <v>390</v>
      </c>
      <c r="H42" s="122"/>
    </row>
    <row r="43" spans="1:8" s="22" customFormat="1" ht="63" x14ac:dyDescent="0.25">
      <c r="A43" s="94">
        <f>IF(C43=0,"",1+MAX(A$8:A42))</f>
        <v>25</v>
      </c>
      <c r="B43" s="68" t="s">
        <v>205</v>
      </c>
      <c r="C43" s="69">
        <v>1.27</v>
      </c>
      <c r="D43" s="66" t="s">
        <v>55</v>
      </c>
      <c r="E43" s="93">
        <v>675</v>
      </c>
      <c r="F43" s="93">
        <v>75</v>
      </c>
      <c r="G43" s="93">
        <f t="shared" si="11"/>
        <v>952.5</v>
      </c>
      <c r="H43" s="122"/>
    </row>
    <row r="44" spans="1:8" s="22" customFormat="1" ht="15.75" x14ac:dyDescent="0.25">
      <c r="A44" s="94">
        <f>IF(C44=0,"",1+MAX(A$8:A43))</f>
        <v>26</v>
      </c>
      <c r="B44" s="68" t="s">
        <v>206</v>
      </c>
      <c r="C44" s="69">
        <v>0.121</v>
      </c>
      <c r="D44" s="66" t="s">
        <v>55</v>
      </c>
      <c r="E44" s="93">
        <v>675</v>
      </c>
      <c r="F44" s="93">
        <v>75</v>
      </c>
      <c r="G44" s="93">
        <f t="shared" si="11"/>
        <v>90.75</v>
      </c>
      <c r="H44" s="122"/>
    </row>
    <row r="45" spans="1:8" s="22" customFormat="1" ht="15.75" x14ac:dyDescent="0.25">
      <c r="A45" s="94" t="str">
        <f>IF(C45=0,"",1+MAX(A$8:A44))</f>
        <v/>
      </c>
      <c r="B45" s="70" t="s">
        <v>59</v>
      </c>
      <c r="C45" s="69"/>
      <c r="D45" s="66"/>
      <c r="E45" s="19" t="str">
        <f t="shared" si="12"/>
        <v/>
      </c>
      <c r="F45" s="93" t="str">
        <f t="shared" si="13"/>
        <v/>
      </c>
      <c r="G45" s="93" t="str">
        <f t="shared" si="11"/>
        <v/>
      </c>
      <c r="H45" s="122"/>
    </row>
    <row r="46" spans="1:8" s="22" customFormat="1" ht="47.25" x14ac:dyDescent="0.25">
      <c r="A46" s="94">
        <f>IF(C46=0,"",1+MAX(A$8:A45))</f>
        <v>27</v>
      </c>
      <c r="B46" s="68" t="s">
        <v>60</v>
      </c>
      <c r="C46" s="76">
        <v>3.5</v>
      </c>
      <c r="D46" s="66" t="s">
        <v>55</v>
      </c>
      <c r="E46" s="93">
        <v>675</v>
      </c>
      <c r="F46" s="93">
        <v>75</v>
      </c>
      <c r="G46" s="93">
        <f t="shared" si="11"/>
        <v>2625</v>
      </c>
      <c r="H46" s="122"/>
    </row>
    <row r="47" spans="1:8" s="22" customFormat="1" ht="15.75" x14ac:dyDescent="0.25">
      <c r="A47" s="94" t="str">
        <f>IF(C47=0,"",1+MAX(A$8:A46))</f>
        <v/>
      </c>
      <c r="B47" s="70" t="s">
        <v>61</v>
      </c>
      <c r="C47" s="69"/>
      <c r="D47" s="66"/>
      <c r="E47" s="93">
        <v>675</v>
      </c>
      <c r="F47" s="93">
        <v>75</v>
      </c>
      <c r="G47" s="93">
        <f t="shared" si="11"/>
        <v>0</v>
      </c>
      <c r="H47" s="122"/>
    </row>
    <row r="48" spans="1:8" s="22" customFormat="1" ht="15.75" x14ac:dyDescent="0.25">
      <c r="A48" s="94">
        <f>IF(C48=0,"",1+MAX(A$8:A47))</f>
        <v>28</v>
      </c>
      <c r="B48" s="68" t="s">
        <v>61</v>
      </c>
      <c r="C48" s="65">
        <v>34</v>
      </c>
      <c r="D48" s="66" t="s">
        <v>55</v>
      </c>
      <c r="E48" s="93">
        <v>675</v>
      </c>
      <c r="F48" s="93">
        <v>75</v>
      </c>
      <c r="G48" s="93">
        <f t="shared" si="11"/>
        <v>25500</v>
      </c>
      <c r="H48" s="122"/>
    </row>
    <row r="49" spans="1:8" s="22" customFormat="1" ht="15.75" x14ac:dyDescent="0.25">
      <c r="A49" s="94" t="str">
        <f>IF(C49=0,"",1+MAX(A$8:A48))</f>
        <v/>
      </c>
      <c r="B49" s="120" t="s">
        <v>64</v>
      </c>
      <c r="C49" s="63"/>
      <c r="D49" s="64"/>
      <c r="E49" s="19" t="str">
        <f t="shared" si="12"/>
        <v/>
      </c>
      <c r="F49" s="93" t="str">
        <f t="shared" si="13"/>
        <v/>
      </c>
      <c r="G49" s="93" t="str">
        <f t="shared" si="11"/>
        <v/>
      </c>
      <c r="H49" s="122"/>
    </row>
    <row r="50" spans="1:8" s="22" customFormat="1" ht="15.75" x14ac:dyDescent="0.25">
      <c r="A50" s="94" t="str">
        <f>IF(C50=0,"",1+MAX(A$8:A49))</f>
        <v/>
      </c>
      <c r="B50" s="70" t="s">
        <v>58</v>
      </c>
      <c r="C50" s="63"/>
      <c r="D50" s="64"/>
      <c r="E50" s="19" t="str">
        <f t="shared" si="12"/>
        <v/>
      </c>
      <c r="F50" s="93" t="str">
        <f t="shared" si="13"/>
        <v/>
      </c>
      <c r="G50" s="93" t="str">
        <f t="shared" si="11"/>
        <v/>
      </c>
      <c r="H50" s="122"/>
    </row>
    <row r="51" spans="1:8" s="22" customFormat="1" ht="63" x14ac:dyDescent="0.25">
      <c r="A51" s="94">
        <f>IF(C51=0,"",1+MAX(A$8:A50))</f>
        <v>29</v>
      </c>
      <c r="B51" s="72" t="s">
        <v>207</v>
      </c>
      <c r="C51" s="73">
        <v>1.76</v>
      </c>
      <c r="D51" s="64" t="s">
        <v>55</v>
      </c>
      <c r="E51" s="93">
        <v>675</v>
      </c>
      <c r="F51" s="93">
        <v>75</v>
      </c>
      <c r="G51" s="93">
        <f t="shared" si="11"/>
        <v>1320</v>
      </c>
      <c r="H51" s="122"/>
    </row>
    <row r="52" spans="1:8" s="22" customFormat="1" ht="63" x14ac:dyDescent="0.25">
      <c r="A52" s="94">
        <f>IF(C52=0,"",1+MAX(A$8:A51))</f>
        <v>30</v>
      </c>
      <c r="B52" s="72" t="s">
        <v>208</v>
      </c>
      <c r="C52" s="73">
        <v>2.34</v>
      </c>
      <c r="D52" s="64" t="s">
        <v>55</v>
      </c>
      <c r="E52" s="93">
        <v>675</v>
      </c>
      <c r="F52" s="93">
        <v>75</v>
      </c>
      <c r="G52" s="93">
        <f t="shared" si="11"/>
        <v>1755</v>
      </c>
      <c r="H52" s="122"/>
    </row>
    <row r="53" spans="1:8" s="22" customFormat="1" ht="63" x14ac:dyDescent="0.25">
      <c r="A53" s="94">
        <f>IF(C53=0,"",1+MAX(A$8:A52))</f>
        <v>31</v>
      </c>
      <c r="B53" s="72" t="s">
        <v>209</v>
      </c>
      <c r="C53" s="73">
        <v>0.48</v>
      </c>
      <c r="D53" s="64" t="s">
        <v>55</v>
      </c>
      <c r="E53" s="93">
        <v>675</v>
      </c>
      <c r="F53" s="93">
        <v>75</v>
      </c>
      <c r="G53" s="93">
        <f t="shared" si="11"/>
        <v>360</v>
      </c>
      <c r="H53" s="122"/>
    </row>
    <row r="54" spans="1:8" s="22" customFormat="1" ht="63" x14ac:dyDescent="0.25">
      <c r="A54" s="94">
        <f>IF(C54=0,"",1+MAX(A$8:A53))</f>
        <v>32</v>
      </c>
      <c r="B54" s="72" t="s">
        <v>210</v>
      </c>
      <c r="C54" s="73">
        <v>1.17</v>
      </c>
      <c r="D54" s="64" t="s">
        <v>55</v>
      </c>
      <c r="E54" s="93">
        <v>675</v>
      </c>
      <c r="F54" s="93">
        <v>75</v>
      </c>
      <c r="G54" s="93">
        <f t="shared" si="11"/>
        <v>877.5</v>
      </c>
      <c r="H54" s="122"/>
    </row>
    <row r="55" spans="1:8" s="22" customFormat="1" ht="15.75" x14ac:dyDescent="0.25">
      <c r="A55" s="94">
        <f>IF(C55=0,"",1+MAX(A$8:A54))</f>
        <v>33</v>
      </c>
      <c r="B55" s="72" t="s">
        <v>211</v>
      </c>
      <c r="C55" s="73">
        <v>0.11</v>
      </c>
      <c r="D55" s="64" t="s">
        <v>55</v>
      </c>
      <c r="E55" s="93">
        <v>675</v>
      </c>
      <c r="F55" s="93">
        <v>75</v>
      </c>
      <c r="G55" s="93">
        <f t="shared" si="11"/>
        <v>82.5</v>
      </c>
      <c r="H55" s="122"/>
    </row>
    <row r="56" spans="1:8" s="22" customFormat="1" ht="15.75" x14ac:dyDescent="0.25">
      <c r="A56" s="94" t="str">
        <f>IF(C56=0,"",1+MAX(A$8:A55))</f>
        <v/>
      </c>
      <c r="B56" s="70" t="s">
        <v>65</v>
      </c>
      <c r="C56" s="73"/>
      <c r="D56" s="64"/>
      <c r="E56" s="19" t="str">
        <f t="shared" si="12"/>
        <v/>
      </c>
      <c r="F56" s="93" t="str">
        <f t="shared" si="13"/>
        <v/>
      </c>
      <c r="G56" s="93" t="str">
        <f t="shared" si="11"/>
        <v/>
      </c>
      <c r="H56" s="122"/>
    </row>
    <row r="57" spans="1:8" s="22" customFormat="1" ht="63" x14ac:dyDescent="0.25">
      <c r="A57" s="94">
        <f>IF(C57=0,"",1+MAX(A$8:A56))</f>
        <v>34</v>
      </c>
      <c r="B57" s="74" t="s">
        <v>212</v>
      </c>
      <c r="C57" s="73">
        <v>0.6</v>
      </c>
      <c r="D57" s="64" t="s">
        <v>55</v>
      </c>
      <c r="E57" s="93">
        <v>675</v>
      </c>
      <c r="F57" s="93">
        <v>75</v>
      </c>
      <c r="G57" s="93">
        <f t="shared" si="11"/>
        <v>450</v>
      </c>
      <c r="H57" s="122"/>
    </row>
    <row r="58" spans="1:8" s="22" customFormat="1" ht="63" x14ac:dyDescent="0.25">
      <c r="A58" s="94">
        <f>IF(C58=0,"",1+MAX(A$8:A57))</f>
        <v>35</v>
      </c>
      <c r="B58" s="74" t="s">
        <v>213</v>
      </c>
      <c r="C58" s="77">
        <v>0.32500000000000001</v>
      </c>
      <c r="D58" s="64" t="s">
        <v>55</v>
      </c>
      <c r="E58" s="93">
        <v>675</v>
      </c>
      <c r="F58" s="93">
        <v>75</v>
      </c>
      <c r="G58" s="93">
        <f t="shared" si="11"/>
        <v>243.75</v>
      </c>
      <c r="H58" s="122"/>
    </row>
    <row r="59" spans="1:8" s="22" customFormat="1" ht="63" x14ac:dyDescent="0.25">
      <c r="A59" s="94">
        <f>IF(C59=0,"",1+MAX(A$8:A58))</f>
        <v>36</v>
      </c>
      <c r="B59" s="74" t="s">
        <v>214</v>
      </c>
      <c r="C59" s="73">
        <v>0.52</v>
      </c>
      <c r="D59" s="64" t="s">
        <v>55</v>
      </c>
      <c r="E59" s="93">
        <v>675</v>
      </c>
      <c r="F59" s="93">
        <v>75</v>
      </c>
      <c r="G59" s="93">
        <f t="shared" si="11"/>
        <v>390</v>
      </c>
      <c r="H59" s="122"/>
    </row>
    <row r="60" spans="1:8" s="22" customFormat="1" ht="63" x14ac:dyDescent="0.25">
      <c r="A60" s="94">
        <f>IF(C60=0,"",1+MAX(A$8:A59))</f>
        <v>37</v>
      </c>
      <c r="B60" s="74" t="s">
        <v>215</v>
      </c>
      <c r="C60" s="73">
        <v>0.88</v>
      </c>
      <c r="D60" s="64" t="s">
        <v>55</v>
      </c>
      <c r="E60" s="93">
        <v>675</v>
      </c>
      <c r="F60" s="93">
        <v>75</v>
      </c>
      <c r="G60" s="93">
        <f t="shared" si="11"/>
        <v>660</v>
      </c>
      <c r="H60" s="122"/>
    </row>
    <row r="61" spans="1:8" s="22" customFormat="1" ht="63" x14ac:dyDescent="0.25">
      <c r="A61" s="94">
        <f>IF(C61=0,"",1+MAX(A$8:A60))</f>
        <v>38</v>
      </c>
      <c r="B61" s="74" t="s">
        <v>216</v>
      </c>
      <c r="C61" s="73">
        <v>0.73</v>
      </c>
      <c r="D61" s="64" t="s">
        <v>55</v>
      </c>
      <c r="E61" s="93">
        <v>675</v>
      </c>
      <c r="F61" s="93">
        <v>75</v>
      </c>
      <c r="G61" s="93">
        <f t="shared" si="11"/>
        <v>547.5</v>
      </c>
      <c r="H61" s="122"/>
    </row>
    <row r="62" spans="1:8" s="22" customFormat="1" ht="63" x14ac:dyDescent="0.25">
      <c r="A62" s="94">
        <f>IF(C62=0,"",1+MAX(A$8:A61))</f>
        <v>39</v>
      </c>
      <c r="B62" s="74" t="s">
        <v>217</v>
      </c>
      <c r="C62" s="73">
        <v>0.94</v>
      </c>
      <c r="D62" s="64" t="s">
        <v>55</v>
      </c>
      <c r="E62" s="93">
        <v>675</v>
      </c>
      <c r="F62" s="93">
        <v>75</v>
      </c>
      <c r="G62" s="93">
        <f t="shared" si="11"/>
        <v>705</v>
      </c>
      <c r="H62" s="122"/>
    </row>
    <row r="63" spans="1:8" s="22" customFormat="1" ht="63" x14ac:dyDescent="0.25">
      <c r="A63" s="94">
        <f>IF(C63=0,"",1+MAX(A$8:A62))</f>
        <v>40</v>
      </c>
      <c r="B63" s="74" t="s">
        <v>218</v>
      </c>
      <c r="C63" s="73">
        <v>0.26</v>
      </c>
      <c r="D63" s="64" t="s">
        <v>55</v>
      </c>
      <c r="E63" s="93">
        <v>675</v>
      </c>
      <c r="F63" s="93">
        <v>75</v>
      </c>
      <c r="G63" s="93">
        <f t="shared" si="11"/>
        <v>195</v>
      </c>
      <c r="H63" s="122"/>
    </row>
    <row r="64" spans="1:8" s="22" customFormat="1" ht="63" x14ac:dyDescent="0.25">
      <c r="A64" s="94">
        <f>IF(C64=0,"",1+MAX(A$8:A63))</f>
        <v>41</v>
      </c>
      <c r="B64" s="74" t="s">
        <v>219</v>
      </c>
      <c r="C64" s="73">
        <v>1.08</v>
      </c>
      <c r="D64" s="64" t="s">
        <v>55</v>
      </c>
      <c r="E64" s="93">
        <v>675</v>
      </c>
      <c r="F64" s="93">
        <v>75</v>
      </c>
      <c r="G64" s="93">
        <f t="shared" si="11"/>
        <v>810</v>
      </c>
      <c r="H64" s="122"/>
    </row>
    <row r="65" spans="1:8" s="22" customFormat="1" ht="63" x14ac:dyDescent="0.25">
      <c r="A65" s="94">
        <f>IF(C65=0,"",1+MAX(A$8:A64))</f>
        <v>42</v>
      </c>
      <c r="B65" s="74" t="s">
        <v>220</v>
      </c>
      <c r="C65" s="73">
        <v>0.48</v>
      </c>
      <c r="D65" s="64" t="s">
        <v>55</v>
      </c>
      <c r="E65" s="93">
        <v>675</v>
      </c>
      <c r="F65" s="93">
        <v>75</v>
      </c>
      <c r="G65" s="93">
        <f t="shared" si="11"/>
        <v>360</v>
      </c>
      <c r="H65" s="122"/>
    </row>
    <row r="66" spans="1:8" s="22" customFormat="1" ht="63" x14ac:dyDescent="0.25">
      <c r="A66" s="94">
        <f>IF(C66=0,"",1+MAX(A$8:A65))</f>
        <v>43</v>
      </c>
      <c r="B66" s="74" t="s">
        <v>221</v>
      </c>
      <c r="C66" s="73">
        <v>0.63</v>
      </c>
      <c r="D66" s="64" t="s">
        <v>55</v>
      </c>
      <c r="E66" s="93">
        <v>675</v>
      </c>
      <c r="F66" s="93">
        <v>75</v>
      </c>
      <c r="G66" s="93">
        <f t="shared" si="11"/>
        <v>472.5</v>
      </c>
      <c r="H66" s="122"/>
    </row>
    <row r="67" spans="1:8" s="22" customFormat="1" ht="63" x14ac:dyDescent="0.25">
      <c r="A67" s="94">
        <f>IF(C67=0,"",1+MAX(A$8:A66))</f>
        <v>44</v>
      </c>
      <c r="B67" s="74" t="s">
        <v>222</v>
      </c>
      <c r="C67" s="73">
        <v>0.81</v>
      </c>
      <c r="D67" s="64" t="s">
        <v>55</v>
      </c>
      <c r="E67" s="93">
        <v>675</v>
      </c>
      <c r="F67" s="93">
        <v>75</v>
      </c>
      <c r="G67" s="93">
        <f t="shared" si="11"/>
        <v>607.5</v>
      </c>
      <c r="H67" s="122"/>
    </row>
    <row r="68" spans="1:8" s="22" customFormat="1" ht="63" x14ac:dyDescent="0.25">
      <c r="A68" s="94">
        <f>IF(C68=0,"",1+MAX(A$8:A67))</f>
        <v>45</v>
      </c>
      <c r="B68" s="74" t="s">
        <v>223</v>
      </c>
      <c r="C68" s="73">
        <v>0.44</v>
      </c>
      <c r="D68" s="64" t="s">
        <v>55</v>
      </c>
      <c r="E68" s="93">
        <v>675</v>
      </c>
      <c r="F68" s="93">
        <v>75</v>
      </c>
      <c r="G68" s="93">
        <f t="shared" si="11"/>
        <v>330</v>
      </c>
      <c r="H68" s="122"/>
    </row>
    <row r="69" spans="1:8" s="22" customFormat="1" ht="63" x14ac:dyDescent="0.25">
      <c r="A69" s="94">
        <f>IF(C69=0,"",1+MAX(A$8:A68))</f>
        <v>46</v>
      </c>
      <c r="B69" s="74" t="s">
        <v>224</v>
      </c>
      <c r="C69" s="73">
        <v>3.22</v>
      </c>
      <c r="D69" s="64" t="s">
        <v>55</v>
      </c>
      <c r="E69" s="93">
        <v>675</v>
      </c>
      <c r="F69" s="93">
        <v>75</v>
      </c>
      <c r="G69" s="93">
        <f t="shared" si="11"/>
        <v>2415</v>
      </c>
      <c r="H69" s="122"/>
    </row>
    <row r="70" spans="1:8" s="22" customFormat="1" ht="63" x14ac:dyDescent="0.25">
      <c r="A70" s="94">
        <f>IF(C70=0,"",1+MAX(A$8:A69))</f>
        <v>47</v>
      </c>
      <c r="B70" s="74" t="s">
        <v>225</v>
      </c>
      <c r="C70" s="73">
        <v>0.55000000000000004</v>
      </c>
      <c r="D70" s="64" t="s">
        <v>55</v>
      </c>
      <c r="E70" s="93">
        <v>675</v>
      </c>
      <c r="F70" s="93">
        <v>75</v>
      </c>
      <c r="G70" s="93">
        <f t="shared" si="11"/>
        <v>412.50000000000006</v>
      </c>
      <c r="H70" s="122"/>
    </row>
    <row r="71" spans="1:8" s="22" customFormat="1" ht="31.5" x14ac:dyDescent="0.25">
      <c r="A71" s="94">
        <f>IF(C71=0,"",1+MAX(A$8:A70))</f>
        <v>48</v>
      </c>
      <c r="B71" s="72" t="s">
        <v>66</v>
      </c>
      <c r="C71" s="63">
        <f>0.66*0.66*47/27</f>
        <v>0.75826666666666676</v>
      </c>
      <c r="D71" s="64" t="s">
        <v>55</v>
      </c>
      <c r="E71" s="93">
        <v>675</v>
      </c>
      <c r="F71" s="93">
        <v>75</v>
      </c>
      <c r="G71" s="93">
        <f t="shared" si="11"/>
        <v>568.70000000000005</v>
      </c>
      <c r="H71" s="122"/>
    </row>
    <row r="72" spans="1:8" s="22" customFormat="1" ht="15.75" x14ac:dyDescent="0.25">
      <c r="A72" s="94" t="str">
        <f>IF(C72=0,"",1+MAX(A$8:A71))</f>
        <v/>
      </c>
      <c r="B72" s="70" t="s">
        <v>56</v>
      </c>
      <c r="C72" s="63"/>
      <c r="D72" s="64"/>
      <c r="E72" s="19" t="str">
        <f t="shared" si="12"/>
        <v/>
      </c>
      <c r="F72" s="93" t="str">
        <f t="shared" si="13"/>
        <v/>
      </c>
      <c r="G72" s="93" t="str">
        <f t="shared" si="11"/>
        <v/>
      </c>
      <c r="H72" s="122"/>
    </row>
    <row r="73" spans="1:8" s="22" customFormat="1" ht="31.5" x14ac:dyDescent="0.25">
      <c r="A73" s="94">
        <f>IF(C73=0,"",1+MAX(A$8:A72))</f>
        <v>49</v>
      </c>
      <c r="B73" s="72" t="s">
        <v>226</v>
      </c>
      <c r="C73" s="63">
        <v>953</v>
      </c>
      <c r="D73" s="64" t="s">
        <v>46</v>
      </c>
      <c r="E73" s="19">
        <v>5</v>
      </c>
      <c r="F73" s="93">
        <v>3</v>
      </c>
      <c r="G73" s="93">
        <f t="shared" si="11"/>
        <v>7624</v>
      </c>
      <c r="H73" s="122"/>
    </row>
    <row r="74" spans="1:8" s="22" customFormat="1" ht="31.5" x14ac:dyDescent="0.25">
      <c r="A74" s="94">
        <f>IF(C74=0,"",1+MAX(A$8:A73))</f>
        <v>50</v>
      </c>
      <c r="B74" s="72" t="s">
        <v>227</v>
      </c>
      <c r="C74" s="63">
        <v>355.91</v>
      </c>
      <c r="D74" s="64" t="s">
        <v>46</v>
      </c>
      <c r="E74" s="19">
        <v>5</v>
      </c>
      <c r="F74" s="93">
        <v>3</v>
      </c>
      <c r="G74" s="93">
        <f t="shared" si="11"/>
        <v>2847.28</v>
      </c>
      <c r="H74" s="122"/>
    </row>
    <row r="75" spans="1:8" s="22" customFormat="1" ht="47.25" x14ac:dyDescent="0.25">
      <c r="A75" s="94">
        <f>IF(C75=0,"",1+MAX(A$8:A74))</f>
        <v>51</v>
      </c>
      <c r="B75" s="72" t="s">
        <v>228</v>
      </c>
      <c r="C75" s="63">
        <v>276.91000000000003</v>
      </c>
      <c r="D75" s="64" t="s">
        <v>46</v>
      </c>
      <c r="E75" s="19">
        <v>5</v>
      </c>
      <c r="F75" s="93">
        <v>3</v>
      </c>
      <c r="G75" s="93">
        <f t="shared" si="11"/>
        <v>2215.2800000000002</v>
      </c>
      <c r="H75" s="122"/>
    </row>
    <row r="76" spans="1:8" s="22" customFormat="1" ht="15.75" x14ac:dyDescent="0.25">
      <c r="A76" s="94" t="str">
        <f>IF(C76=0,"",1+MAX(A$8:A75))</f>
        <v/>
      </c>
      <c r="B76" s="119" t="s">
        <v>67</v>
      </c>
      <c r="C76" s="63"/>
      <c r="D76" s="64"/>
      <c r="E76" s="19" t="str">
        <f t="shared" si="12"/>
        <v/>
      </c>
      <c r="F76" s="93" t="str">
        <f t="shared" si="13"/>
        <v/>
      </c>
      <c r="G76" s="93" t="str">
        <f t="shared" si="11"/>
        <v/>
      </c>
      <c r="H76" s="122"/>
    </row>
    <row r="77" spans="1:8" s="22" customFormat="1" ht="15.75" x14ac:dyDescent="0.25">
      <c r="A77" s="94" t="str">
        <f>IF(C77=0,"",1+MAX(A$8:A76))</f>
        <v/>
      </c>
      <c r="B77" s="70" t="s">
        <v>65</v>
      </c>
      <c r="C77" s="63"/>
      <c r="D77" s="64"/>
      <c r="E77" s="19" t="str">
        <f t="shared" si="12"/>
        <v/>
      </c>
      <c r="F77" s="93" t="str">
        <f t="shared" si="13"/>
        <v/>
      </c>
      <c r="G77" s="93" t="str">
        <f t="shared" si="11"/>
        <v/>
      </c>
      <c r="H77" s="122"/>
    </row>
    <row r="78" spans="1:8" s="22" customFormat="1" ht="63" x14ac:dyDescent="0.25">
      <c r="A78" s="94">
        <f>IF(C78=0,"",1+MAX(A$8:A77))</f>
        <v>52</v>
      </c>
      <c r="B78" s="72" t="s">
        <v>68</v>
      </c>
      <c r="C78" s="63">
        <f>0.66*0.33*183/27</f>
        <v>1.4762000000000002</v>
      </c>
      <c r="D78" s="64" t="s">
        <v>55</v>
      </c>
      <c r="E78" s="93">
        <v>675</v>
      </c>
      <c r="F78" s="93">
        <v>75</v>
      </c>
      <c r="G78" s="93">
        <f t="shared" si="11"/>
        <v>1107.1500000000001</v>
      </c>
      <c r="H78" s="122"/>
    </row>
    <row r="79" spans="1:8" s="22" customFormat="1" ht="63" x14ac:dyDescent="0.25">
      <c r="A79" s="94">
        <f>IF(C79=0,"",1+MAX(A$8:A78))</f>
        <v>53</v>
      </c>
      <c r="B79" s="72" t="s">
        <v>69</v>
      </c>
      <c r="C79" s="129">
        <f>0.66*0.5*18/27</f>
        <v>0.22</v>
      </c>
      <c r="D79" s="64" t="s">
        <v>55</v>
      </c>
      <c r="E79" s="93">
        <v>675</v>
      </c>
      <c r="F79" s="93">
        <v>75</v>
      </c>
      <c r="G79" s="93">
        <f t="shared" si="11"/>
        <v>165</v>
      </c>
      <c r="H79" s="122"/>
    </row>
    <row r="80" spans="1:8" s="22" customFormat="1" ht="63" x14ac:dyDescent="0.25">
      <c r="A80" s="94">
        <f>IF(C80=0,"",1+MAX(A$8:A79))</f>
        <v>54</v>
      </c>
      <c r="B80" s="74" t="s">
        <v>229</v>
      </c>
      <c r="C80" s="73">
        <v>0.17</v>
      </c>
      <c r="D80" s="64" t="s">
        <v>55</v>
      </c>
      <c r="E80" s="93">
        <v>675</v>
      </c>
      <c r="F80" s="93">
        <v>75</v>
      </c>
      <c r="G80" s="93">
        <f t="shared" si="11"/>
        <v>127.50000000000001</v>
      </c>
      <c r="H80" s="122"/>
    </row>
    <row r="81" spans="1:8" s="22" customFormat="1" ht="63" x14ac:dyDescent="0.25">
      <c r="A81" s="94">
        <f>IF(C81=0,"",1+MAX(A$8:A80))</f>
        <v>55</v>
      </c>
      <c r="B81" s="74" t="s">
        <v>230</v>
      </c>
      <c r="C81" s="73">
        <v>0.39</v>
      </c>
      <c r="D81" s="64" t="s">
        <v>55</v>
      </c>
      <c r="E81" s="93">
        <v>675</v>
      </c>
      <c r="F81" s="93">
        <v>75</v>
      </c>
      <c r="G81" s="93">
        <f t="shared" si="11"/>
        <v>292.5</v>
      </c>
      <c r="H81" s="122"/>
    </row>
    <row r="82" spans="1:8" s="22" customFormat="1" ht="63" x14ac:dyDescent="0.25">
      <c r="A82" s="94">
        <f>IF(C82=0,"",1+MAX(A$8:A81))</f>
        <v>56</v>
      </c>
      <c r="B82" s="74" t="s">
        <v>231</v>
      </c>
      <c r="C82" s="73">
        <v>0.36599999999999999</v>
      </c>
      <c r="D82" s="64" t="s">
        <v>55</v>
      </c>
      <c r="E82" s="93">
        <v>675</v>
      </c>
      <c r="F82" s="93">
        <v>75</v>
      </c>
      <c r="G82" s="93">
        <f t="shared" si="11"/>
        <v>274.5</v>
      </c>
      <c r="H82" s="122"/>
    </row>
    <row r="83" spans="1:8" s="22" customFormat="1" ht="63" x14ac:dyDescent="0.25">
      <c r="A83" s="94">
        <f>IF(C83=0,"",1+MAX(A$8:A82))</f>
        <v>57</v>
      </c>
      <c r="B83" s="74" t="s">
        <v>232</v>
      </c>
      <c r="C83" s="73">
        <v>0.37</v>
      </c>
      <c r="D83" s="64" t="s">
        <v>55</v>
      </c>
      <c r="E83" s="93">
        <v>675</v>
      </c>
      <c r="F83" s="93">
        <v>75</v>
      </c>
      <c r="G83" s="93">
        <f t="shared" si="11"/>
        <v>277.5</v>
      </c>
      <c r="H83" s="122"/>
    </row>
    <row r="84" spans="1:8" s="22" customFormat="1" ht="63" x14ac:dyDescent="0.25">
      <c r="A84" s="94">
        <f>IF(C84=0,"",1+MAX(A$8:A83))</f>
        <v>58</v>
      </c>
      <c r="B84" s="74" t="s">
        <v>233</v>
      </c>
      <c r="C84" s="73">
        <v>1.94</v>
      </c>
      <c r="D84" s="64" t="s">
        <v>55</v>
      </c>
      <c r="E84" s="93">
        <v>675</v>
      </c>
      <c r="F84" s="93">
        <v>75</v>
      </c>
      <c r="G84" s="93">
        <f t="shared" si="11"/>
        <v>1455</v>
      </c>
      <c r="H84" s="122"/>
    </row>
    <row r="85" spans="1:8" s="22" customFormat="1" ht="63" x14ac:dyDescent="0.25">
      <c r="A85" s="94">
        <f>IF(C85=0,"",1+MAX(A$8:A84))</f>
        <v>59</v>
      </c>
      <c r="B85" s="74" t="s">
        <v>234</v>
      </c>
      <c r="C85" s="73">
        <v>3.64</v>
      </c>
      <c r="D85" s="64" t="s">
        <v>55</v>
      </c>
      <c r="E85" s="93">
        <v>675</v>
      </c>
      <c r="F85" s="93">
        <v>75</v>
      </c>
      <c r="G85" s="93">
        <f t="shared" si="11"/>
        <v>2730</v>
      </c>
      <c r="H85" s="122"/>
    </row>
    <row r="86" spans="1:8" s="22" customFormat="1" ht="15.75" x14ac:dyDescent="0.25">
      <c r="A86" s="94" t="str">
        <f>IF(C86=0,"",1+MAX(A$8:A85))</f>
        <v/>
      </c>
      <c r="B86" s="75" t="s">
        <v>56</v>
      </c>
      <c r="C86" s="73"/>
      <c r="D86" s="64"/>
      <c r="E86" s="19" t="str">
        <f t="shared" si="12"/>
        <v/>
      </c>
      <c r="F86" s="93" t="str">
        <f t="shared" si="13"/>
        <v/>
      </c>
      <c r="G86" s="93" t="str">
        <f t="shared" si="11"/>
        <v/>
      </c>
      <c r="H86" s="122"/>
    </row>
    <row r="87" spans="1:8" s="22" customFormat="1" ht="47.25" x14ac:dyDescent="0.25">
      <c r="A87" s="94">
        <f>IF(C87=0,"",1+MAX(A$8:A86))</f>
        <v>60</v>
      </c>
      <c r="B87" s="72" t="s">
        <v>70</v>
      </c>
      <c r="C87" s="63">
        <v>987.24</v>
      </c>
      <c r="D87" s="64" t="s">
        <v>46</v>
      </c>
      <c r="E87" s="19">
        <v>10</v>
      </c>
      <c r="F87" s="93">
        <v>4</v>
      </c>
      <c r="G87" s="93">
        <f t="shared" si="11"/>
        <v>13821.36</v>
      </c>
      <c r="H87" s="122"/>
    </row>
    <row r="88" spans="1:8" s="22" customFormat="1" ht="47.25" x14ac:dyDescent="0.25">
      <c r="A88" s="94">
        <f>IF(C88=0,"",1+MAX(A$8:A87))</f>
        <v>61</v>
      </c>
      <c r="B88" s="72" t="s">
        <v>71</v>
      </c>
      <c r="C88" s="63">
        <v>640.26</v>
      </c>
      <c r="D88" s="64" t="s">
        <v>46</v>
      </c>
      <c r="E88" s="19">
        <v>10</v>
      </c>
      <c r="F88" s="93">
        <v>4</v>
      </c>
      <c r="G88" s="93">
        <f t="shared" si="11"/>
        <v>8963.64</v>
      </c>
      <c r="H88" s="122"/>
    </row>
    <row r="89" spans="1:8" s="22" customFormat="1" ht="47.25" x14ac:dyDescent="0.25">
      <c r="A89" s="94">
        <f>IF(C89=0,"",1+MAX(A$8:A88))</f>
        <v>62</v>
      </c>
      <c r="B89" s="72" t="s">
        <v>72</v>
      </c>
      <c r="C89" s="63">
        <v>110.61</v>
      </c>
      <c r="D89" s="64" t="s">
        <v>46</v>
      </c>
      <c r="E89" s="19">
        <v>5</v>
      </c>
      <c r="F89" s="93">
        <v>3</v>
      </c>
      <c r="G89" s="93">
        <f t="shared" si="11"/>
        <v>884.88</v>
      </c>
      <c r="H89" s="122"/>
    </row>
    <row r="90" spans="1:8" s="22" customFormat="1" ht="18" customHeight="1" x14ac:dyDescent="0.25">
      <c r="A90" s="94" t="str">
        <f>IF(C90=0,"",1+MAX(A$8:A89))</f>
        <v/>
      </c>
      <c r="B90" s="95" t="s">
        <v>29</v>
      </c>
      <c r="C90" s="6"/>
      <c r="D90" s="6"/>
      <c r="E90" s="19" t="str">
        <f t="shared" ref="E90" si="14">IF(C90=0,"",0)</f>
        <v/>
      </c>
      <c r="F90" s="93"/>
      <c r="G90" s="19" t="str">
        <f t="shared" ref="G90" si="15">IF(E90="","",C90*E90)</f>
        <v/>
      </c>
      <c r="H90" s="100">
        <f>(SUM(G27:G90))</f>
        <v>121558.30499999999</v>
      </c>
    </row>
    <row r="91" spans="1:8" s="22" customFormat="1" ht="18" customHeight="1" x14ac:dyDescent="0.25">
      <c r="A91" s="24"/>
      <c r="B91" s="8"/>
      <c r="C91" s="16"/>
      <c r="D91" s="16"/>
      <c r="E91" s="17"/>
      <c r="F91" s="17"/>
      <c r="G91" s="17"/>
      <c r="H91" s="25"/>
    </row>
    <row r="92" spans="1:8" s="23" customFormat="1" ht="18" customHeight="1" x14ac:dyDescent="0.25">
      <c r="A92" s="98"/>
      <c r="B92" s="99" t="s">
        <v>30</v>
      </c>
      <c r="C92" s="123"/>
      <c r="D92" s="123"/>
      <c r="E92" s="123"/>
      <c r="F92" s="123"/>
      <c r="G92" s="123"/>
      <c r="H92" s="123"/>
    </row>
    <row r="93" spans="1:8" s="22" customFormat="1" ht="15.75" x14ac:dyDescent="0.25">
      <c r="A93" s="94" t="str">
        <f>IF(C93=0,"",1+MAX(A$8:A92))</f>
        <v/>
      </c>
      <c r="B93" s="117" t="s">
        <v>73</v>
      </c>
      <c r="C93" s="21"/>
      <c r="D93" s="21"/>
      <c r="E93" s="19" t="str">
        <f t="shared" ref="E93:E102" si="16">IF(C93=0,"",0)</f>
        <v/>
      </c>
      <c r="F93" s="93"/>
      <c r="G93" s="19" t="str">
        <f t="shared" ref="G93:G102" si="17">IF(E93="","",C93*E93)</f>
        <v/>
      </c>
      <c r="H93" s="122"/>
    </row>
    <row r="94" spans="1:8" s="22" customFormat="1" ht="63" x14ac:dyDescent="0.25">
      <c r="A94" s="94">
        <f>IF(C94=0,"",1+MAX(A$8:A93))</f>
        <v>63</v>
      </c>
      <c r="B94" s="68" t="s">
        <v>235</v>
      </c>
      <c r="C94" s="65">
        <v>191</v>
      </c>
      <c r="D94" s="66" t="s">
        <v>46</v>
      </c>
      <c r="E94" s="19">
        <v>10</v>
      </c>
      <c r="F94" s="93">
        <v>4</v>
      </c>
      <c r="G94" s="93">
        <f t="shared" ref="G94:G101" si="18">IF(E94="","",C94*(E94+F94))</f>
        <v>2674</v>
      </c>
      <c r="H94" s="122"/>
    </row>
    <row r="95" spans="1:8" s="22" customFormat="1" ht="63" x14ac:dyDescent="0.25">
      <c r="A95" s="94">
        <f>IF(C95=0,"",1+MAX(A$8:A94))</f>
        <v>64</v>
      </c>
      <c r="B95" s="68" t="s">
        <v>236</v>
      </c>
      <c r="C95" s="65">
        <v>2276</v>
      </c>
      <c r="D95" s="66" t="s">
        <v>46</v>
      </c>
      <c r="E95" s="19">
        <v>8</v>
      </c>
      <c r="F95" s="93">
        <v>4</v>
      </c>
      <c r="G95" s="93">
        <f t="shared" si="18"/>
        <v>27312</v>
      </c>
      <c r="H95" s="122"/>
    </row>
    <row r="96" spans="1:8" s="22" customFormat="1" ht="15.75" x14ac:dyDescent="0.25">
      <c r="A96" s="94" t="str">
        <f>IF(C96=0,"",1+MAX(A$8:A95))</f>
        <v/>
      </c>
      <c r="B96" s="119" t="s">
        <v>64</v>
      </c>
      <c r="C96" s="63"/>
      <c r="D96" s="64"/>
      <c r="E96" s="19" t="str">
        <f t="shared" ref="E96:E100" si="19">IF(C96=0,"",0)</f>
        <v/>
      </c>
      <c r="F96" s="93" t="str">
        <f t="shared" ref="F96:F100" si="20">IF(C96=0,"",0)</f>
        <v/>
      </c>
      <c r="G96" s="93" t="str">
        <f t="shared" si="18"/>
        <v/>
      </c>
      <c r="H96" s="122"/>
    </row>
    <row r="97" spans="1:8" s="22" customFormat="1" ht="63" x14ac:dyDescent="0.25">
      <c r="A97" s="94">
        <f>IF(C97=0,"",1+MAX(A$8:A96))</f>
        <v>65</v>
      </c>
      <c r="B97" s="72" t="s">
        <v>237</v>
      </c>
      <c r="C97" s="63">
        <v>180</v>
      </c>
      <c r="D97" s="64" t="s">
        <v>46</v>
      </c>
      <c r="E97" s="93">
        <v>10</v>
      </c>
      <c r="F97" s="93">
        <v>4</v>
      </c>
      <c r="G97" s="93">
        <f t="shared" si="18"/>
        <v>2520</v>
      </c>
      <c r="H97" s="122"/>
    </row>
    <row r="98" spans="1:8" s="22" customFormat="1" ht="63" x14ac:dyDescent="0.25">
      <c r="A98" s="94">
        <f>IF(C98=0,"",1+MAX(A$8:A97))</f>
        <v>66</v>
      </c>
      <c r="B98" s="72" t="s">
        <v>238</v>
      </c>
      <c r="C98" s="63">
        <v>1835</v>
      </c>
      <c r="D98" s="64" t="s">
        <v>46</v>
      </c>
      <c r="E98" s="93">
        <v>8</v>
      </c>
      <c r="F98" s="93">
        <v>4</v>
      </c>
      <c r="G98" s="93">
        <f t="shared" si="18"/>
        <v>22020</v>
      </c>
      <c r="H98" s="122"/>
    </row>
    <row r="99" spans="1:8" s="22" customFormat="1" ht="63" x14ac:dyDescent="0.25">
      <c r="A99" s="94">
        <f>IF(C99=0,"",1+MAX(A$8:A98))</f>
        <v>67</v>
      </c>
      <c r="B99" s="72" t="s">
        <v>239</v>
      </c>
      <c r="C99" s="63">
        <v>188</v>
      </c>
      <c r="D99" s="64" t="s">
        <v>46</v>
      </c>
      <c r="E99" s="93">
        <v>8</v>
      </c>
      <c r="F99" s="93">
        <v>4</v>
      </c>
      <c r="G99" s="93">
        <f t="shared" si="18"/>
        <v>2256</v>
      </c>
      <c r="H99" s="122"/>
    </row>
    <row r="100" spans="1:8" s="22" customFormat="1" ht="15.75" x14ac:dyDescent="0.25">
      <c r="A100" s="94" t="str">
        <f>IF(C100=0,"",1+MAX(A$8:A99))</f>
        <v/>
      </c>
      <c r="B100" s="119" t="s">
        <v>67</v>
      </c>
      <c r="C100" s="63"/>
      <c r="D100" s="64"/>
      <c r="E100" s="19" t="str">
        <f t="shared" si="19"/>
        <v/>
      </c>
      <c r="F100" s="93" t="str">
        <f t="shared" si="20"/>
        <v/>
      </c>
      <c r="G100" s="93" t="str">
        <f t="shared" si="18"/>
        <v/>
      </c>
      <c r="H100" s="122"/>
    </row>
    <row r="101" spans="1:8" s="22" customFormat="1" ht="63" x14ac:dyDescent="0.25">
      <c r="A101" s="94">
        <f>IF(C101=0,"",1+MAX(A$8:A100))</f>
        <v>68</v>
      </c>
      <c r="B101" s="72" t="s">
        <v>240</v>
      </c>
      <c r="C101" s="63">
        <v>523</v>
      </c>
      <c r="D101" s="64" t="s">
        <v>46</v>
      </c>
      <c r="E101" s="93">
        <v>8</v>
      </c>
      <c r="F101" s="93">
        <v>4</v>
      </c>
      <c r="G101" s="93">
        <f t="shared" si="18"/>
        <v>6276</v>
      </c>
      <c r="H101" s="122"/>
    </row>
    <row r="102" spans="1:8" s="22" customFormat="1" ht="18" customHeight="1" x14ac:dyDescent="0.25">
      <c r="A102" s="21"/>
      <c r="B102" s="95" t="s">
        <v>31</v>
      </c>
      <c r="C102" s="6"/>
      <c r="D102" s="6"/>
      <c r="E102" s="19" t="str">
        <f t="shared" si="16"/>
        <v/>
      </c>
      <c r="F102" s="93"/>
      <c r="G102" s="19" t="str">
        <f t="shared" si="17"/>
        <v/>
      </c>
      <c r="H102" s="100">
        <f>(SUM(G93:G102))</f>
        <v>63058</v>
      </c>
    </row>
    <row r="103" spans="1:8" s="22" customFormat="1" ht="18" customHeight="1" x14ac:dyDescent="0.25">
      <c r="A103" s="24"/>
      <c r="B103" s="8"/>
      <c r="C103" s="16"/>
      <c r="D103" s="16"/>
      <c r="E103" s="17"/>
      <c r="F103" s="17"/>
      <c r="G103" s="17"/>
      <c r="H103" s="25"/>
    </row>
    <row r="104" spans="1:8" s="23" customFormat="1" ht="18" customHeight="1" x14ac:dyDescent="0.25">
      <c r="A104" s="98"/>
      <c r="B104" s="99" t="s">
        <v>32</v>
      </c>
      <c r="C104" s="123"/>
      <c r="D104" s="123"/>
      <c r="E104" s="123"/>
      <c r="F104" s="123"/>
      <c r="G104" s="123"/>
      <c r="H104" s="123"/>
    </row>
    <row r="105" spans="1:8" s="22" customFormat="1" ht="18" customHeight="1" x14ac:dyDescent="0.25">
      <c r="A105" s="94">
        <f>IF(C105=0,"",1+MAX(A$8:A104))</f>
        <v>69</v>
      </c>
      <c r="B105" s="71" t="s">
        <v>62</v>
      </c>
      <c r="C105" s="65">
        <v>457</v>
      </c>
      <c r="D105" s="66" t="s">
        <v>63</v>
      </c>
      <c r="E105" s="93">
        <v>4</v>
      </c>
      <c r="F105" s="93">
        <v>2</v>
      </c>
      <c r="G105" s="93">
        <f t="shared" ref="G105:G107" si="21">IF(E105="","",C105*(E105+F105))</f>
        <v>2742</v>
      </c>
      <c r="H105" s="122"/>
    </row>
    <row r="106" spans="1:8" s="22" customFormat="1" ht="15.75" x14ac:dyDescent="0.25">
      <c r="A106" s="94">
        <f>IF(C106=0,"",1+MAX(A$8:A105))</f>
        <v>70</v>
      </c>
      <c r="B106" s="78" t="s">
        <v>74</v>
      </c>
      <c r="C106" s="79">
        <v>30</v>
      </c>
      <c r="D106" s="79" t="s">
        <v>49</v>
      </c>
      <c r="E106" s="93">
        <v>38</v>
      </c>
      <c r="F106" s="93">
        <v>8</v>
      </c>
      <c r="G106" s="93">
        <f t="shared" si="21"/>
        <v>1380</v>
      </c>
      <c r="H106" s="122"/>
    </row>
    <row r="107" spans="1:8" s="22" customFormat="1" ht="18" customHeight="1" x14ac:dyDescent="0.25">
      <c r="A107" s="94">
        <f>IF(C107=0,"",1+MAX(A$8:A106))</f>
        <v>71</v>
      </c>
      <c r="B107" s="83" t="s">
        <v>75</v>
      </c>
      <c r="C107" s="27">
        <v>8</v>
      </c>
      <c r="D107" s="21" t="s">
        <v>51</v>
      </c>
      <c r="E107" s="93">
        <v>45</v>
      </c>
      <c r="F107" s="93">
        <v>10</v>
      </c>
      <c r="G107" s="93">
        <f t="shared" si="21"/>
        <v>440</v>
      </c>
      <c r="H107" s="122"/>
    </row>
    <row r="108" spans="1:8" s="22" customFormat="1" ht="18" customHeight="1" x14ac:dyDescent="0.25">
      <c r="A108" s="21"/>
      <c r="B108" s="95" t="s">
        <v>33</v>
      </c>
      <c r="C108" s="6"/>
      <c r="D108" s="6"/>
      <c r="E108" s="19" t="str">
        <f t="shared" ref="E108" si="22">IF(C108=0,"",0)</f>
        <v/>
      </c>
      <c r="F108" s="93"/>
      <c r="G108" s="19" t="str">
        <f t="shared" ref="G108" si="23">IF(E108="","",C108*E108)</f>
        <v/>
      </c>
      <c r="H108" s="100">
        <f>(SUM(G105:G108))</f>
        <v>4562</v>
      </c>
    </row>
    <row r="109" spans="1:8" s="22" customFormat="1" ht="18" customHeight="1" x14ac:dyDescent="0.25">
      <c r="A109" s="24"/>
      <c r="B109" s="8"/>
      <c r="C109" s="16"/>
      <c r="D109" s="16"/>
      <c r="E109" s="17"/>
      <c r="F109" s="17"/>
      <c r="G109" s="17"/>
      <c r="H109" s="25"/>
    </row>
    <row r="110" spans="1:8" s="23" customFormat="1" ht="18" customHeight="1" x14ac:dyDescent="0.25">
      <c r="A110" s="98"/>
      <c r="B110" s="99" t="s">
        <v>21</v>
      </c>
      <c r="C110" s="123"/>
      <c r="D110" s="123"/>
      <c r="E110" s="123"/>
      <c r="F110" s="123"/>
      <c r="G110" s="123"/>
      <c r="H110" s="123"/>
    </row>
    <row r="111" spans="1:8" s="22" customFormat="1" ht="15.75" x14ac:dyDescent="0.25">
      <c r="A111" s="94" t="str">
        <f>IF(C111=0,"",1+MAX(A$8:A110))</f>
        <v/>
      </c>
      <c r="B111" s="117" t="s">
        <v>76</v>
      </c>
      <c r="C111" s="27"/>
      <c r="D111" s="21"/>
      <c r="E111" s="19" t="str">
        <f t="shared" ref="E111" si="24">IF(C111=0,"",0)</f>
        <v/>
      </c>
      <c r="F111" s="93"/>
      <c r="G111" s="19" t="str">
        <f t="shared" ref="G111" si="25">IF(E111="","",C111*E111)</f>
        <v/>
      </c>
      <c r="H111" s="122"/>
    </row>
    <row r="112" spans="1:8" s="22" customFormat="1" ht="15.75" x14ac:dyDescent="0.25">
      <c r="A112" s="94" t="str">
        <f>IF(C112=0,"",1+MAX(A$8:A111))</f>
        <v/>
      </c>
      <c r="B112" s="82" t="s">
        <v>73</v>
      </c>
      <c r="C112" s="27"/>
      <c r="D112" s="21"/>
      <c r="E112" s="19" t="str">
        <f t="shared" ref="E112" si="26">IF(C112=0,"",0)</f>
        <v/>
      </c>
      <c r="F112" s="93"/>
      <c r="G112" s="19" t="str">
        <f t="shared" ref="G112" si="27">IF(E112="","",C112*E112)</f>
        <v/>
      </c>
      <c r="H112" s="122"/>
    </row>
    <row r="113" spans="1:8" s="22" customFormat="1" ht="47.25" x14ac:dyDescent="0.25">
      <c r="A113" s="94">
        <f>IF(C113=0,"",1+MAX(A$8:A112))</f>
        <v>72</v>
      </c>
      <c r="B113" s="80" t="s">
        <v>77</v>
      </c>
      <c r="C113" s="27">
        <v>3</v>
      </c>
      <c r="D113" s="21" t="s">
        <v>51</v>
      </c>
      <c r="E113" s="19">
        <v>1170.4000000000001</v>
      </c>
      <c r="F113" s="93">
        <v>55</v>
      </c>
      <c r="G113" s="93">
        <f t="shared" ref="G113:G139" si="28">IF(E113="","",C113*(E113+F113))</f>
        <v>3676.2000000000003</v>
      </c>
      <c r="H113" s="122"/>
    </row>
    <row r="114" spans="1:8" s="22" customFormat="1" ht="47.25" x14ac:dyDescent="0.25">
      <c r="A114" s="94">
        <f>IF(C114=0,"",1+MAX(A$8:A113))</f>
        <v>73</v>
      </c>
      <c r="B114" s="80" t="s">
        <v>78</v>
      </c>
      <c r="C114" s="27">
        <v>1</v>
      </c>
      <c r="D114" s="21" t="s">
        <v>51</v>
      </c>
      <c r="E114" s="19">
        <v>1100</v>
      </c>
      <c r="F114" s="93">
        <v>55</v>
      </c>
      <c r="G114" s="93">
        <f t="shared" si="28"/>
        <v>1155</v>
      </c>
      <c r="H114" s="122"/>
    </row>
    <row r="115" spans="1:8" s="22" customFormat="1" ht="78.75" x14ac:dyDescent="0.25">
      <c r="A115" s="94">
        <f>IF(C115=0,"",1+MAX(A$8:A114))</f>
        <v>74</v>
      </c>
      <c r="B115" s="80" t="s">
        <v>79</v>
      </c>
      <c r="C115" s="27">
        <v>1</v>
      </c>
      <c r="D115" s="21" t="s">
        <v>51</v>
      </c>
      <c r="E115" s="19">
        <v>1170.4000000000001</v>
      </c>
      <c r="F115" s="93">
        <v>55</v>
      </c>
      <c r="G115" s="93">
        <f t="shared" si="28"/>
        <v>1225.4000000000001</v>
      </c>
      <c r="H115" s="122"/>
    </row>
    <row r="116" spans="1:8" s="22" customFormat="1" ht="47.25" x14ac:dyDescent="0.25">
      <c r="A116" s="94">
        <f>IF(C116=0,"",1+MAX(A$8:A115))</f>
        <v>75</v>
      </c>
      <c r="B116" s="80" t="s">
        <v>80</v>
      </c>
      <c r="C116" s="27">
        <v>1</v>
      </c>
      <c r="D116" s="21" t="s">
        <v>51</v>
      </c>
      <c r="E116" s="19">
        <v>1760</v>
      </c>
      <c r="F116" s="93">
        <v>55</v>
      </c>
      <c r="G116" s="93">
        <f t="shared" si="28"/>
        <v>1815</v>
      </c>
      <c r="H116" s="122"/>
    </row>
    <row r="117" spans="1:8" s="22" customFormat="1" ht="31.5" x14ac:dyDescent="0.25">
      <c r="A117" s="94">
        <f>IF(C117=0,"",1+MAX(A$8:A116))</f>
        <v>76</v>
      </c>
      <c r="B117" s="80" t="s">
        <v>81</v>
      </c>
      <c r="C117" s="27">
        <v>1</v>
      </c>
      <c r="D117" s="21" t="s">
        <v>51</v>
      </c>
      <c r="E117" s="19">
        <v>4455</v>
      </c>
      <c r="F117" s="93">
        <v>55</v>
      </c>
      <c r="G117" s="93">
        <f t="shared" si="28"/>
        <v>4510</v>
      </c>
      <c r="H117" s="122"/>
    </row>
    <row r="118" spans="1:8" s="22" customFormat="1" ht="78.75" x14ac:dyDescent="0.25">
      <c r="A118" s="94">
        <f>IF(C118=0,"",1+MAX(A$8:A117))</f>
        <v>77</v>
      </c>
      <c r="B118" s="80" t="s">
        <v>82</v>
      </c>
      <c r="C118" s="27">
        <v>1</v>
      </c>
      <c r="D118" s="21" t="s">
        <v>51</v>
      </c>
      <c r="E118" s="19">
        <v>1320</v>
      </c>
      <c r="F118" s="93">
        <v>55</v>
      </c>
      <c r="G118" s="93">
        <f t="shared" si="28"/>
        <v>1375</v>
      </c>
      <c r="H118" s="122"/>
    </row>
    <row r="119" spans="1:8" s="22" customFormat="1" ht="15.75" x14ac:dyDescent="0.25">
      <c r="A119" s="94" t="str">
        <f>IF(C119=0,"",1+MAX(A$8:A118))</f>
        <v/>
      </c>
      <c r="B119" s="81" t="s">
        <v>83</v>
      </c>
      <c r="C119" s="27"/>
      <c r="D119" s="21"/>
      <c r="E119" s="19" t="s">
        <v>246</v>
      </c>
      <c r="F119" s="93" t="s">
        <v>246</v>
      </c>
      <c r="G119" s="93" t="str">
        <f t="shared" si="28"/>
        <v/>
      </c>
      <c r="H119" s="122"/>
    </row>
    <row r="120" spans="1:8" s="22" customFormat="1" ht="15.75" x14ac:dyDescent="0.25">
      <c r="A120" s="94">
        <f>IF(C120=0,"",1+MAX(A$8:A119))</f>
        <v>78</v>
      </c>
      <c r="B120" s="80" t="s">
        <v>83</v>
      </c>
      <c r="C120" s="27">
        <v>318</v>
      </c>
      <c r="D120" s="21" t="s">
        <v>49</v>
      </c>
      <c r="E120" s="19">
        <v>2</v>
      </c>
      <c r="F120" s="93">
        <v>2</v>
      </c>
      <c r="G120" s="93">
        <f t="shared" si="28"/>
        <v>1272</v>
      </c>
      <c r="H120" s="122"/>
    </row>
    <row r="121" spans="1:8" s="22" customFormat="1" ht="18" customHeight="1" x14ac:dyDescent="0.25">
      <c r="A121" s="94" t="str">
        <f>IF(C121=0,"",1+MAX(A$8:A120))</f>
        <v/>
      </c>
      <c r="B121" s="106" t="s">
        <v>64</v>
      </c>
      <c r="C121" s="21"/>
      <c r="D121" s="21"/>
      <c r="E121" s="19" t="s">
        <v>246</v>
      </c>
      <c r="F121" s="93" t="s">
        <v>246</v>
      </c>
      <c r="G121" s="93" t="str">
        <f t="shared" si="28"/>
        <v/>
      </c>
      <c r="H121" s="122"/>
    </row>
    <row r="122" spans="1:8" s="22" customFormat="1" ht="15.75" x14ac:dyDescent="0.25">
      <c r="A122" s="94">
        <f>IF(C122=0,"",1+MAX(A$8:A121))</f>
        <v>79</v>
      </c>
      <c r="B122" s="80" t="s">
        <v>84</v>
      </c>
      <c r="C122" s="27">
        <v>1</v>
      </c>
      <c r="D122" s="21" t="s">
        <v>51</v>
      </c>
      <c r="E122" s="19">
        <v>1320</v>
      </c>
      <c r="F122" s="93">
        <v>55</v>
      </c>
      <c r="G122" s="93">
        <f t="shared" si="28"/>
        <v>1375</v>
      </c>
      <c r="H122" s="122"/>
    </row>
    <row r="123" spans="1:8" s="22" customFormat="1" ht="47.25" x14ac:dyDescent="0.25">
      <c r="A123" s="94">
        <f>IF(C123=0,"",1+MAX(A$8:A122))</f>
        <v>80</v>
      </c>
      <c r="B123" s="80" t="s">
        <v>85</v>
      </c>
      <c r="C123" s="27">
        <v>4</v>
      </c>
      <c r="D123" s="21" t="s">
        <v>51</v>
      </c>
      <c r="E123" s="19">
        <v>1170.4000000000001</v>
      </c>
      <c r="F123" s="93">
        <v>55</v>
      </c>
      <c r="G123" s="93">
        <f t="shared" si="28"/>
        <v>4901.6000000000004</v>
      </c>
      <c r="H123" s="122"/>
    </row>
    <row r="124" spans="1:8" s="22" customFormat="1" ht="47.25" x14ac:dyDescent="0.25">
      <c r="A124" s="94">
        <f>IF(C124=0,"",1+MAX(A$8:A123))</f>
        <v>81</v>
      </c>
      <c r="B124" s="80" t="s">
        <v>86</v>
      </c>
      <c r="C124" s="27">
        <v>7</v>
      </c>
      <c r="D124" s="21" t="s">
        <v>51</v>
      </c>
      <c r="E124" s="19">
        <v>1100</v>
      </c>
      <c r="F124" s="93">
        <v>55</v>
      </c>
      <c r="G124" s="93">
        <f t="shared" si="28"/>
        <v>8085</v>
      </c>
      <c r="H124" s="122"/>
    </row>
    <row r="125" spans="1:8" s="22" customFormat="1" ht="63" x14ac:dyDescent="0.25">
      <c r="A125" s="94">
        <f>IF(C125=0,"",1+MAX(A$8:A124))</f>
        <v>82</v>
      </c>
      <c r="B125" s="80" t="s">
        <v>87</v>
      </c>
      <c r="C125" s="27">
        <v>1</v>
      </c>
      <c r="D125" s="21" t="s">
        <v>51</v>
      </c>
      <c r="E125" s="19">
        <v>1170.4000000000001</v>
      </c>
      <c r="F125" s="93">
        <v>55</v>
      </c>
      <c r="G125" s="93">
        <f t="shared" si="28"/>
        <v>1225.4000000000001</v>
      </c>
      <c r="H125" s="122"/>
    </row>
    <row r="126" spans="1:8" s="22" customFormat="1" ht="47.25" x14ac:dyDescent="0.25">
      <c r="A126" s="94">
        <f>IF(C126=0,"",1+MAX(A$8:A125))</f>
        <v>83</v>
      </c>
      <c r="B126" s="80" t="s">
        <v>88</v>
      </c>
      <c r="C126" s="27">
        <v>1</v>
      </c>
      <c r="D126" s="21" t="s">
        <v>51</v>
      </c>
      <c r="E126" s="19">
        <v>1025.2</v>
      </c>
      <c r="F126" s="93">
        <v>55</v>
      </c>
      <c r="G126" s="93">
        <f t="shared" si="28"/>
        <v>1080.2</v>
      </c>
      <c r="H126" s="122"/>
    </row>
    <row r="127" spans="1:8" s="22" customFormat="1" ht="15.75" x14ac:dyDescent="0.25">
      <c r="A127" s="94">
        <f>IF(C127=0,"",1+MAX(A$8:A126))</f>
        <v>84</v>
      </c>
      <c r="B127" s="83" t="s">
        <v>89</v>
      </c>
      <c r="C127" s="27">
        <v>1</v>
      </c>
      <c r="D127" s="21" t="s">
        <v>51</v>
      </c>
      <c r="E127" s="19">
        <v>1320</v>
      </c>
      <c r="F127" s="93">
        <v>55</v>
      </c>
      <c r="G127" s="93">
        <f t="shared" si="28"/>
        <v>1375</v>
      </c>
      <c r="H127" s="122"/>
    </row>
    <row r="128" spans="1:8" s="22" customFormat="1" ht="15.75" x14ac:dyDescent="0.25">
      <c r="A128" s="94" t="str">
        <f>IF(C128=0,"",1+MAX(A$8:A127))</f>
        <v/>
      </c>
      <c r="B128" s="82" t="s">
        <v>83</v>
      </c>
      <c r="C128" s="27"/>
      <c r="D128" s="21"/>
      <c r="E128" s="19" t="s">
        <v>246</v>
      </c>
      <c r="F128" s="93" t="s">
        <v>246</v>
      </c>
      <c r="G128" s="93" t="str">
        <f t="shared" si="28"/>
        <v/>
      </c>
      <c r="H128" s="122"/>
    </row>
    <row r="129" spans="1:8" s="22" customFormat="1" ht="15.75" x14ac:dyDescent="0.25">
      <c r="A129" s="94">
        <f>IF(C129=0,"",1+MAX(A$8:A128))</f>
        <v>85</v>
      </c>
      <c r="B129" s="83" t="s">
        <v>83</v>
      </c>
      <c r="C129" s="27">
        <v>561</v>
      </c>
      <c r="D129" s="21" t="s">
        <v>49</v>
      </c>
      <c r="E129" s="19">
        <v>2</v>
      </c>
      <c r="F129" s="93">
        <v>2</v>
      </c>
      <c r="G129" s="93">
        <f t="shared" si="28"/>
        <v>2244</v>
      </c>
      <c r="H129" s="122"/>
    </row>
    <row r="130" spans="1:8" s="22" customFormat="1" ht="18" customHeight="1" x14ac:dyDescent="0.25">
      <c r="A130" s="94" t="str">
        <f>IF(C130=0,"",1+MAX(A$8:A129))</f>
        <v/>
      </c>
      <c r="B130" s="117" t="s">
        <v>90</v>
      </c>
      <c r="C130" s="27"/>
      <c r="D130" s="21"/>
      <c r="E130" s="19" t="s">
        <v>246</v>
      </c>
      <c r="F130" s="93" t="s">
        <v>246</v>
      </c>
      <c r="G130" s="93" t="str">
        <f t="shared" si="28"/>
        <v/>
      </c>
      <c r="H130" s="122"/>
    </row>
    <row r="131" spans="1:8" s="22" customFormat="1" ht="18" customHeight="1" x14ac:dyDescent="0.25">
      <c r="A131" s="94">
        <f>IF(C131=0,"",1+MAX(A$8:A130))</f>
        <v>86</v>
      </c>
      <c r="B131" s="83" t="s">
        <v>91</v>
      </c>
      <c r="C131" s="27">
        <v>1</v>
      </c>
      <c r="D131" s="21" t="s">
        <v>51</v>
      </c>
      <c r="E131" s="19">
        <v>880</v>
      </c>
      <c r="F131" s="93">
        <v>55</v>
      </c>
      <c r="G131" s="93">
        <f t="shared" si="28"/>
        <v>935</v>
      </c>
      <c r="H131" s="122"/>
    </row>
    <row r="132" spans="1:8" s="22" customFormat="1" ht="18" customHeight="1" x14ac:dyDescent="0.25">
      <c r="A132" s="94">
        <f>IF(C132=0,"",1+MAX(A$8:A131))</f>
        <v>87</v>
      </c>
      <c r="B132" s="83" t="s">
        <v>92</v>
      </c>
      <c r="C132" s="27">
        <v>4</v>
      </c>
      <c r="D132" s="21" t="s">
        <v>51</v>
      </c>
      <c r="E132" s="19">
        <v>1237.5</v>
      </c>
      <c r="F132" s="93">
        <v>55</v>
      </c>
      <c r="G132" s="93">
        <f t="shared" si="28"/>
        <v>5170</v>
      </c>
      <c r="H132" s="122"/>
    </row>
    <row r="133" spans="1:8" s="22" customFormat="1" ht="18" customHeight="1" x14ac:dyDescent="0.25">
      <c r="A133" s="94">
        <f>IF(C133=0,"",1+MAX(A$8:A132))</f>
        <v>88</v>
      </c>
      <c r="B133" s="83" t="s">
        <v>93</v>
      </c>
      <c r="C133" s="27">
        <v>6</v>
      </c>
      <c r="D133" s="21" t="s">
        <v>51</v>
      </c>
      <c r="E133" s="19">
        <v>825</v>
      </c>
      <c r="F133" s="93">
        <v>55</v>
      </c>
      <c r="G133" s="93">
        <f t="shared" si="28"/>
        <v>5280</v>
      </c>
      <c r="H133" s="122"/>
    </row>
    <row r="134" spans="1:8" s="22" customFormat="1" ht="18" customHeight="1" x14ac:dyDescent="0.25">
      <c r="A134" s="94">
        <f>IF(C134=0,"",1+MAX(A$8:A133))</f>
        <v>89</v>
      </c>
      <c r="B134" s="83" t="s">
        <v>94</v>
      </c>
      <c r="C134" s="27">
        <v>1</v>
      </c>
      <c r="D134" s="21" t="s">
        <v>51</v>
      </c>
      <c r="E134" s="19">
        <v>440</v>
      </c>
      <c r="F134" s="93">
        <v>55</v>
      </c>
      <c r="G134" s="93">
        <f t="shared" si="28"/>
        <v>495</v>
      </c>
      <c r="H134" s="122"/>
    </row>
    <row r="135" spans="1:8" s="22" customFormat="1" ht="18" customHeight="1" x14ac:dyDescent="0.25">
      <c r="A135" s="94">
        <f>IF(C135=0,"",1+MAX(A$8:A134))</f>
        <v>90</v>
      </c>
      <c r="B135" s="83" t="s">
        <v>95</v>
      </c>
      <c r="C135" s="27">
        <v>3</v>
      </c>
      <c r="D135" s="21" t="s">
        <v>51</v>
      </c>
      <c r="E135" s="19">
        <v>440</v>
      </c>
      <c r="F135" s="93">
        <v>55</v>
      </c>
      <c r="G135" s="93">
        <f t="shared" si="28"/>
        <v>1485</v>
      </c>
      <c r="H135" s="122"/>
    </row>
    <row r="136" spans="1:8" s="22" customFormat="1" ht="18" customHeight="1" x14ac:dyDescent="0.25">
      <c r="A136" s="94">
        <f>IF(C136=0,"",1+MAX(A$8:A135))</f>
        <v>91</v>
      </c>
      <c r="B136" s="83" t="s">
        <v>96</v>
      </c>
      <c r="C136" s="27">
        <v>3</v>
      </c>
      <c r="D136" s="21" t="s">
        <v>51</v>
      </c>
      <c r="E136" s="19">
        <v>385</v>
      </c>
      <c r="F136" s="93">
        <v>55</v>
      </c>
      <c r="G136" s="93">
        <f t="shared" si="28"/>
        <v>1320</v>
      </c>
      <c r="H136" s="122"/>
    </row>
    <row r="137" spans="1:8" s="22" customFormat="1" ht="18" customHeight="1" x14ac:dyDescent="0.25">
      <c r="A137" s="94">
        <f>IF(C137=0,"",1+MAX(A$8:A136))</f>
        <v>92</v>
      </c>
      <c r="B137" s="83" t="s">
        <v>97</v>
      </c>
      <c r="C137" s="27">
        <v>1</v>
      </c>
      <c r="D137" s="21" t="s">
        <v>51</v>
      </c>
      <c r="E137" s="19">
        <v>1485</v>
      </c>
      <c r="F137" s="93">
        <v>55</v>
      </c>
      <c r="G137" s="93">
        <f t="shared" si="28"/>
        <v>1540</v>
      </c>
      <c r="H137" s="122"/>
    </row>
    <row r="138" spans="1:8" s="22" customFormat="1" ht="18" customHeight="1" x14ac:dyDescent="0.25">
      <c r="A138" s="94" t="str">
        <f>IF(C138=0,"",1+MAX(A$8:A137))</f>
        <v/>
      </c>
      <c r="B138" s="82" t="s">
        <v>98</v>
      </c>
      <c r="C138" s="27"/>
      <c r="D138" s="21"/>
      <c r="E138" s="19" t="s">
        <v>246</v>
      </c>
      <c r="F138" s="93" t="s">
        <v>246</v>
      </c>
      <c r="G138" s="93" t="str">
        <f t="shared" si="28"/>
        <v/>
      </c>
      <c r="H138" s="122"/>
    </row>
    <row r="139" spans="1:8" s="22" customFormat="1" ht="18" customHeight="1" x14ac:dyDescent="0.25">
      <c r="A139" s="94">
        <f>IF(C139=0,"",1+MAX(A$8:A138))</f>
        <v>93</v>
      </c>
      <c r="B139" s="83" t="s">
        <v>99</v>
      </c>
      <c r="C139" s="27">
        <v>437</v>
      </c>
      <c r="D139" s="21" t="s">
        <v>49</v>
      </c>
      <c r="E139" s="19">
        <v>2</v>
      </c>
      <c r="F139" s="93">
        <v>2</v>
      </c>
      <c r="G139" s="93">
        <f t="shared" si="28"/>
        <v>1748</v>
      </c>
      <c r="H139" s="122"/>
    </row>
    <row r="140" spans="1:8" s="22" customFormat="1" ht="18" customHeight="1" x14ac:dyDescent="0.25">
      <c r="A140" s="21"/>
      <c r="B140" s="95" t="s">
        <v>22</v>
      </c>
      <c r="C140" s="6"/>
      <c r="D140" s="6"/>
      <c r="E140" s="19" t="str">
        <f t="shared" ref="E140" si="29">IF(C140=0,"",0)</f>
        <v/>
      </c>
      <c r="F140" s="93"/>
      <c r="G140" s="19" t="str">
        <f t="shared" ref="G140" si="30">IF(E140="","",C140*E140)</f>
        <v/>
      </c>
      <c r="H140" s="100">
        <f>(SUM(G111:G140))</f>
        <v>53287.8</v>
      </c>
    </row>
    <row r="141" spans="1:8" s="22" customFormat="1" ht="18" customHeight="1" x14ac:dyDescent="0.25">
      <c r="A141" s="24"/>
      <c r="B141" s="8"/>
      <c r="C141" s="16"/>
      <c r="D141" s="16"/>
      <c r="E141" s="17"/>
      <c r="F141" s="17"/>
      <c r="G141" s="17"/>
      <c r="H141" s="25"/>
    </row>
    <row r="142" spans="1:8" s="23" customFormat="1" ht="18" customHeight="1" x14ac:dyDescent="0.25">
      <c r="A142" s="98"/>
      <c r="B142" s="99" t="s">
        <v>20</v>
      </c>
      <c r="C142" s="123"/>
      <c r="D142" s="123"/>
      <c r="E142" s="123"/>
      <c r="F142" s="123"/>
      <c r="G142" s="123"/>
      <c r="H142" s="123"/>
    </row>
    <row r="143" spans="1:8" s="22" customFormat="1" ht="18" customHeight="1" x14ac:dyDescent="0.25">
      <c r="A143" s="94" t="str">
        <f>IF(C143=0,"",1+MAX(A$8:A142))</f>
        <v/>
      </c>
      <c r="B143" s="118" t="s">
        <v>100</v>
      </c>
      <c r="C143" s="27"/>
      <c r="D143" s="21"/>
      <c r="E143" s="19" t="str">
        <f t="shared" ref="E143" si="31">IF(C143=0,"",0)</f>
        <v/>
      </c>
      <c r="F143" s="93"/>
      <c r="G143" s="19" t="str">
        <f t="shared" ref="G143" si="32">IF(E143="","",C143*E143)</f>
        <v/>
      </c>
      <c r="H143" s="122"/>
    </row>
    <row r="144" spans="1:8" s="22" customFormat="1" ht="18" customHeight="1" x14ac:dyDescent="0.25">
      <c r="A144" s="94">
        <f>IF(C144=0,"",1+MAX(A$8:A143))</f>
        <v>94</v>
      </c>
      <c r="B144" s="83" t="s">
        <v>101</v>
      </c>
      <c r="C144" s="27">
        <v>154</v>
      </c>
      <c r="D144" s="21" t="s">
        <v>49</v>
      </c>
      <c r="E144" s="19">
        <v>4</v>
      </c>
      <c r="F144" s="93">
        <v>3</v>
      </c>
      <c r="G144" s="93">
        <f t="shared" ref="G144:G207" si="33">IF(E144="","",C144*(E144+F144))</f>
        <v>1078</v>
      </c>
      <c r="H144" s="122"/>
    </row>
    <row r="145" spans="1:8" s="22" customFormat="1" ht="18" customHeight="1" x14ac:dyDescent="0.25">
      <c r="A145" s="94">
        <f>IF(C145=0,"",1+MAX(A$8:A144))</f>
        <v>95</v>
      </c>
      <c r="B145" s="83" t="s">
        <v>102</v>
      </c>
      <c r="C145" s="27">
        <v>49.28</v>
      </c>
      <c r="D145" s="21" t="s">
        <v>46</v>
      </c>
      <c r="E145" s="19">
        <v>3</v>
      </c>
      <c r="F145" s="93">
        <v>2</v>
      </c>
      <c r="G145" s="93">
        <f t="shared" si="33"/>
        <v>246.4</v>
      </c>
      <c r="H145" s="122"/>
    </row>
    <row r="146" spans="1:8" s="22" customFormat="1" ht="18" customHeight="1" x14ac:dyDescent="0.25">
      <c r="A146" s="94">
        <f>IF(C146=0,"",1+MAX(A$8:A145))</f>
        <v>96</v>
      </c>
      <c r="B146" s="83" t="s">
        <v>103</v>
      </c>
      <c r="C146" s="27">
        <v>6046</v>
      </c>
      <c r="D146" s="21" t="s">
        <v>46</v>
      </c>
      <c r="E146" s="19">
        <v>3</v>
      </c>
      <c r="F146" s="93">
        <v>2</v>
      </c>
      <c r="G146" s="93">
        <f t="shared" si="33"/>
        <v>30230</v>
      </c>
      <c r="H146" s="122"/>
    </row>
    <row r="147" spans="1:8" s="22" customFormat="1" ht="18" customHeight="1" x14ac:dyDescent="0.25">
      <c r="A147" s="94">
        <f>IF(C147=0,"",1+MAX(A$8:A146))</f>
        <v>97</v>
      </c>
      <c r="B147" s="83" t="s">
        <v>104</v>
      </c>
      <c r="C147" s="27">
        <v>1</v>
      </c>
      <c r="D147" s="21" t="s">
        <v>51</v>
      </c>
      <c r="E147" s="19">
        <v>155</v>
      </c>
      <c r="F147" s="93">
        <v>25</v>
      </c>
      <c r="G147" s="93">
        <f t="shared" si="33"/>
        <v>180</v>
      </c>
      <c r="H147" s="122"/>
    </row>
    <row r="148" spans="1:8" s="22" customFormat="1" ht="18" customHeight="1" x14ac:dyDescent="0.25">
      <c r="A148" s="94">
        <f>IF(C148=0,"",1+MAX(A$8:A147))</f>
        <v>98</v>
      </c>
      <c r="B148" s="83" t="s">
        <v>105</v>
      </c>
      <c r="C148" s="27">
        <v>1</v>
      </c>
      <c r="D148" s="21" t="s">
        <v>51</v>
      </c>
      <c r="E148" s="93">
        <v>155</v>
      </c>
      <c r="F148" s="93">
        <v>25</v>
      </c>
      <c r="G148" s="93">
        <f t="shared" si="33"/>
        <v>180</v>
      </c>
      <c r="H148" s="122"/>
    </row>
    <row r="149" spans="1:8" s="22" customFormat="1" ht="18" customHeight="1" x14ac:dyDescent="0.25">
      <c r="A149" s="94">
        <f>IF(C149=0,"",1+MAX(A$8:A148))</f>
        <v>99</v>
      </c>
      <c r="B149" s="83" t="s">
        <v>106</v>
      </c>
      <c r="C149" s="27">
        <v>1</v>
      </c>
      <c r="D149" s="21" t="s">
        <v>51</v>
      </c>
      <c r="E149" s="93">
        <v>155</v>
      </c>
      <c r="F149" s="93">
        <v>25</v>
      </c>
      <c r="G149" s="93">
        <f t="shared" si="33"/>
        <v>180</v>
      </c>
      <c r="H149" s="122"/>
    </row>
    <row r="150" spans="1:8" s="22" customFormat="1" ht="18" customHeight="1" x14ac:dyDescent="0.25">
      <c r="A150" s="94" t="str">
        <f>IF(C150=0,"",1+MAX(A$8:A149))</f>
        <v/>
      </c>
      <c r="B150" s="117" t="s">
        <v>107</v>
      </c>
      <c r="C150" s="63"/>
      <c r="D150" s="64"/>
      <c r="E150" s="19" t="str">
        <f t="shared" ref="E150:E202" si="34">IF(C150=0,"",0)</f>
        <v/>
      </c>
      <c r="F150" s="93" t="str">
        <f t="shared" ref="F150:F202" si="35">IF(C150=0,"",0)</f>
        <v/>
      </c>
      <c r="G150" s="93" t="str">
        <f t="shared" si="33"/>
        <v/>
      </c>
      <c r="H150" s="122"/>
    </row>
    <row r="151" spans="1:8" s="22" customFormat="1" ht="18" customHeight="1" x14ac:dyDescent="0.25">
      <c r="A151" s="94" t="str">
        <f>IF(C151=0,"",1+MAX(A$8:A150))</f>
        <v/>
      </c>
      <c r="B151" s="82" t="s">
        <v>73</v>
      </c>
      <c r="C151" s="27"/>
      <c r="D151" s="21"/>
      <c r="E151" s="19" t="str">
        <f t="shared" si="34"/>
        <v/>
      </c>
      <c r="F151" s="93" t="str">
        <f t="shared" si="35"/>
        <v/>
      </c>
      <c r="G151" s="93" t="str">
        <f t="shared" si="33"/>
        <v/>
      </c>
      <c r="H151" s="122"/>
    </row>
    <row r="152" spans="1:8" s="22" customFormat="1" ht="18" customHeight="1" x14ac:dyDescent="0.25">
      <c r="A152" s="94" t="str">
        <f>IF(C152=0,"",1+MAX(A$8:A151))</f>
        <v/>
      </c>
      <c r="B152" s="86" t="s">
        <v>108</v>
      </c>
      <c r="C152" s="27"/>
      <c r="D152" s="21"/>
      <c r="E152" s="19" t="str">
        <f t="shared" si="34"/>
        <v/>
      </c>
      <c r="F152" s="93" t="str">
        <f t="shared" si="35"/>
        <v/>
      </c>
      <c r="G152" s="93" t="str">
        <f t="shared" si="33"/>
        <v/>
      </c>
      <c r="H152" s="122"/>
    </row>
    <row r="153" spans="1:8" s="22" customFormat="1" ht="18" customHeight="1" x14ac:dyDescent="0.25">
      <c r="A153" s="94">
        <f>IF(C153=0,"",1+MAX(A$8:A152))</f>
        <v>100</v>
      </c>
      <c r="B153" s="80" t="s">
        <v>109</v>
      </c>
      <c r="C153" s="27">
        <v>1730</v>
      </c>
      <c r="D153" s="21" t="s">
        <v>46</v>
      </c>
      <c r="E153" s="19">
        <v>2</v>
      </c>
      <c r="F153" s="93">
        <v>2</v>
      </c>
      <c r="G153" s="93">
        <f t="shared" si="33"/>
        <v>6920</v>
      </c>
      <c r="H153" s="122"/>
    </row>
    <row r="154" spans="1:8" s="22" customFormat="1" ht="18" customHeight="1" x14ac:dyDescent="0.25">
      <c r="A154" s="94">
        <f>IF(C154=0,"",1+MAX(A$8:A153))</f>
        <v>101</v>
      </c>
      <c r="B154" s="80" t="s">
        <v>110</v>
      </c>
      <c r="C154" s="27">
        <v>1730</v>
      </c>
      <c r="D154" s="21" t="s">
        <v>46</v>
      </c>
      <c r="E154" s="19">
        <v>3</v>
      </c>
      <c r="F154" s="93">
        <v>2</v>
      </c>
      <c r="G154" s="93">
        <f t="shared" si="33"/>
        <v>8650</v>
      </c>
      <c r="H154" s="122"/>
    </row>
    <row r="155" spans="1:8" s="22" customFormat="1" ht="18" customHeight="1" x14ac:dyDescent="0.25">
      <c r="A155" s="94">
        <f>IF(C155=0,"",1+MAX(A$8:A154))</f>
        <v>102</v>
      </c>
      <c r="B155" s="83" t="s">
        <v>111</v>
      </c>
      <c r="C155" s="27">
        <v>1730</v>
      </c>
      <c r="D155" s="21" t="s">
        <v>46</v>
      </c>
      <c r="E155" s="19">
        <v>1</v>
      </c>
      <c r="F155" s="93">
        <v>1</v>
      </c>
      <c r="G155" s="93">
        <f t="shared" si="33"/>
        <v>3460</v>
      </c>
      <c r="H155" s="122"/>
    </row>
    <row r="156" spans="1:8" s="22" customFormat="1" ht="18" customHeight="1" x14ac:dyDescent="0.25">
      <c r="A156" s="94">
        <f>IF(C156=0,"",1+MAX(A$8:A155))</f>
        <v>103</v>
      </c>
      <c r="B156" s="114" t="s">
        <v>112</v>
      </c>
      <c r="C156" s="115">
        <v>1730</v>
      </c>
      <c r="D156" s="116" t="s">
        <v>46</v>
      </c>
      <c r="E156" s="19">
        <v>1</v>
      </c>
      <c r="F156" s="93">
        <v>1</v>
      </c>
      <c r="G156" s="93">
        <f t="shared" si="33"/>
        <v>3460</v>
      </c>
      <c r="H156" s="122"/>
    </row>
    <row r="157" spans="1:8" s="22" customFormat="1" ht="18" customHeight="1" x14ac:dyDescent="0.25">
      <c r="A157" s="94">
        <f>IF(C157=0,"",1+MAX(A$8:A156))</f>
        <v>104</v>
      </c>
      <c r="B157" s="83" t="s">
        <v>113</v>
      </c>
      <c r="C157" s="27">
        <v>360</v>
      </c>
      <c r="D157" s="21" t="s">
        <v>49</v>
      </c>
      <c r="E157" s="19">
        <v>1</v>
      </c>
      <c r="F157" s="93">
        <v>1</v>
      </c>
      <c r="G157" s="93">
        <f t="shared" si="33"/>
        <v>720</v>
      </c>
      <c r="H157" s="122"/>
    </row>
    <row r="158" spans="1:8" s="22" customFormat="1" ht="18" customHeight="1" x14ac:dyDescent="0.25">
      <c r="A158" s="94" t="str">
        <f>IF(C158=0,"",1+MAX(A$8:A157))</f>
        <v/>
      </c>
      <c r="B158" s="86" t="s">
        <v>114</v>
      </c>
      <c r="C158" s="27"/>
      <c r="D158" s="21"/>
      <c r="E158" s="19" t="str">
        <f t="shared" si="34"/>
        <v/>
      </c>
      <c r="F158" s="93" t="str">
        <f t="shared" si="35"/>
        <v/>
      </c>
      <c r="G158" s="93" t="str">
        <f t="shared" si="33"/>
        <v/>
      </c>
      <c r="H158" s="122"/>
    </row>
    <row r="159" spans="1:8" s="22" customFormat="1" ht="18" customHeight="1" x14ac:dyDescent="0.25">
      <c r="A159" s="94">
        <f>IF(C159=0,"",1+MAX(A$8:A158))</f>
        <v>105</v>
      </c>
      <c r="B159" s="80" t="s">
        <v>109</v>
      </c>
      <c r="C159" s="27">
        <v>172.5</v>
      </c>
      <c r="D159" s="21" t="s">
        <v>46</v>
      </c>
      <c r="E159" s="19">
        <v>2</v>
      </c>
      <c r="F159" s="93">
        <v>2</v>
      </c>
      <c r="G159" s="93">
        <f t="shared" si="33"/>
        <v>690</v>
      </c>
      <c r="H159" s="122"/>
    </row>
    <row r="160" spans="1:8" s="22" customFormat="1" ht="18" customHeight="1" x14ac:dyDescent="0.25">
      <c r="A160" s="94">
        <f>IF(C160=0,"",1+MAX(A$8:A159))</f>
        <v>106</v>
      </c>
      <c r="B160" s="80" t="s">
        <v>110</v>
      </c>
      <c r="C160" s="27">
        <v>172.5</v>
      </c>
      <c r="D160" s="21" t="s">
        <v>46</v>
      </c>
      <c r="E160" s="19">
        <v>3</v>
      </c>
      <c r="F160" s="93">
        <v>2</v>
      </c>
      <c r="G160" s="93">
        <f t="shared" si="33"/>
        <v>862.5</v>
      </c>
      <c r="H160" s="122"/>
    </row>
    <row r="161" spans="1:8" s="22" customFormat="1" ht="18" customHeight="1" x14ac:dyDescent="0.25">
      <c r="A161" s="94">
        <f>IF(C161=0,"",1+MAX(A$8:A160))</f>
        <v>107</v>
      </c>
      <c r="B161" s="83" t="s">
        <v>111</v>
      </c>
      <c r="C161" s="27">
        <v>172.5</v>
      </c>
      <c r="D161" s="21" t="s">
        <v>46</v>
      </c>
      <c r="E161" s="19">
        <v>1</v>
      </c>
      <c r="F161" s="93">
        <v>1</v>
      </c>
      <c r="G161" s="93">
        <f t="shared" si="33"/>
        <v>345</v>
      </c>
      <c r="H161" s="122"/>
    </row>
    <row r="162" spans="1:8" s="22" customFormat="1" ht="18" customHeight="1" x14ac:dyDescent="0.25">
      <c r="A162" s="94">
        <f>IF(C162=0,"",1+MAX(A$8:A161))</f>
        <v>108</v>
      </c>
      <c r="B162" s="114" t="s">
        <v>112</v>
      </c>
      <c r="C162" s="115">
        <v>172.5</v>
      </c>
      <c r="D162" s="116" t="s">
        <v>46</v>
      </c>
      <c r="E162" s="19">
        <v>1</v>
      </c>
      <c r="F162" s="93">
        <v>1</v>
      </c>
      <c r="G162" s="93">
        <f t="shared" si="33"/>
        <v>345</v>
      </c>
      <c r="H162" s="122"/>
    </row>
    <row r="163" spans="1:8" s="22" customFormat="1" ht="18" customHeight="1" x14ac:dyDescent="0.25">
      <c r="A163" s="94">
        <f>IF(C163=0,"",1+MAX(A$8:A162))</f>
        <v>109</v>
      </c>
      <c r="B163" s="83" t="s">
        <v>113</v>
      </c>
      <c r="C163" s="27">
        <v>30</v>
      </c>
      <c r="D163" s="21" t="s">
        <v>49</v>
      </c>
      <c r="E163" s="19">
        <v>1</v>
      </c>
      <c r="F163" s="93">
        <v>1</v>
      </c>
      <c r="G163" s="93">
        <f t="shared" si="33"/>
        <v>60</v>
      </c>
      <c r="H163" s="122"/>
    </row>
    <row r="164" spans="1:8" s="22" customFormat="1" ht="18" customHeight="1" x14ac:dyDescent="0.25">
      <c r="A164" s="94" t="str">
        <f>IF(C164=0,"",1+MAX(A$8:A163))</f>
        <v/>
      </c>
      <c r="B164" s="86" t="s">
        <v>115</v>
      </c>
      <c r="C164" s="27"/>
      <c r="D164" s="21"/>
      <c r="E164" s="19" t="str">
        <f t="shared" si="34"/>
        <v/>
      </c>
      <c r="F164" s="93" t="str">
        <f t="shared" si="35"/>
        <v/>
      </c>
      <c r="G164" s="93" t="str">
        <f t="shared" si="33"/>
        <v/>
      </c>
      <c r="H164" s="122"/>
    </row>
    <row r="165" spans="1:8" s="22" customFormat="1" ht="18" customHeight="1" x14ac:dyDescent="0.25">
      <c r="A165" s="94">
        <f>IF(C165=0,"",1+MAX(A$8:A164))</f>
        <v>110</v>
      </c>
      <c r="B165" s="87" t="s">
        <v>116</v>
      </c>
      <c r="C165" s="88">
        <v>1055.24</v>
      </c>
      <c r="D165" s="89" t="s">
        <v>46</v>
      </c>
      <c r="E165" s="19">
        <v>6</v>
      </c>
      <c r="F165" s="93">
        <v>4</v>
      </c>
      <c r="G165" s="93">
        <f t="shared" si="33"/>
        <v>10552.4</v>
      </c>
      <c r="H165" s="122"/>
    </row>
    <row r="166" spans="1:8" s="22" customFormat="1" ht="18" customHeight="1" x14ac:dyDescent="0.25">
      <c r="A166" s="94">
        <f>IF(C166=0,"",1+MAX(A$8:A165))</f>
        <v>111</v>
      </c>
      <c r="B166" s="87" t="s">
        <v>109</v>
      </c>
      <c r="C166" s="88">
        <v>2110.48</v>
      </c>
      <c r="D166" s="89" t="s">
        <v>46</v>
      </c>
      <c r="E166" s="19">
        <v>2</v>
      </c>
      <c r="F166" s="93">
        <v>2</v>
      </c>
      <c r="G166" s="93">
        <f t="shared" si="33"/>
        <v>8441.92</v>
      </c>
      <c r="H166" s="122"/>
    </row>
    <row r="167" spans="1:8" s="22" customFormat="1" ht="18" customHeight="1" x14ac:dyDescent="0.25">
      <c r="A167" s="94">
        <f>IF(C167=0,"",1+MAX(A$8:A166))</f>
        <v>112</v>
      </c>
      <c r="B167" s="87" t="s">
        <v>117</v>
      </c>
      <c r="C167" s="88">
        <v>1055.24</v>
      </c>
      <c r="D167" s="89" t="s">
        <v>46</v>
      </c>
      <c r="E167" s="19">
        <v>1</v>
      </c>
      <c r="F167" s="93">
        <v>1</v>
      </c>
      <c r="G167" s="93">
        <f t="shared" si="33"/>
        <v>2110.48</v>
      </c>
      <c r="H167" s="122"/>
    </row>
    <row r="168" spans="1:8" s="22" customFormat="1" ht="18" customHeight="1" x14ac:dyDescent="0.25">
      <c r="A168" s="94">
        <f>IF(C168=0,"",1+MAX(A$8:A167))</f>
        <v>113</v>
      </c>
      <c r="B168" s="87" t="s">
        <v>118</v>
      </c>
      <c r="C168" s="88">
        <v>367.04</v>
      </c>
      <c r="D168" s="89" t="s">
        <v>49</v>
      </c>
      <c r="E168" s="19">
        <v>1</v>
      </c>
      <c r="F168" s="93">
        <v>1</v>
      </c>
      <c r="G168" s="93">
        <f t="shared" si="33"/>
        <v>734.08</v>
      </c>
      <c r="H168" s="122"/>
    </row>
    <row r="169" spans="1:8" s="22" customFormat="1" ht="18" customHeight="1" x14ac:dyDescent="0.25">
      <c r="A169" s="94">
        <f>IF(C169=0,"",1+MAX(A$8:A168))</f>
        <v>114</v>
      </c>
      <c r="B169" s="87" t="s">
        <v>119</v>
      </c>
      <c r="C169" s="88">
        <v>183.52</v>
      </c>
      <c r="D169" s="89" t="s">
        <v>49</v>
      </c>
      <c r="E169" s="19">
        <v>15</v>
      </c>
      <c r="F169" s="93">
        <v>8</v>
      </c>
      <c r="G169" s="93">
        <f t="shared" si="33"/>
        <v>4220.96</v>
      </c>
      <c r="H169" s="122"/>
    </row>
    <row r="170" spans="1:8" s="22" customFormat="1" ht="18" customHeight="1" x14ac:dyDescent="0.25">
      <c r="A170" s="94" t="str">
        <f>IF(C170=0,"",1+MAX(A$8:A169))</f>
        <v/>
      </c>
      <c r="B170" s="86" t="s">
        <v>120</v>
      </c>
      <c r="C170" s="27"/>
      <c r="D170" s="21"/>
      <c r="E170" s="19" t="str">
        <f t="shared" si="34"/>
        <v/>
      </c>
      <c r="F170" s="93" t="str">
        <f t="shared" si="35"/>
        <v/>
      </c>
      <c r="G170" s="93" t="str">
        <f t="shared" si="33"/>
        <v/>
      </c>
      <c r="H170" s="122"/>
    </row>
    <row r="171" spans="1:8" s="22" customFormat="1" ht="18" customHeight="1" x14ac:dyDescent="0.25">
      <c r="A171" s="94">
        <f>IF(C171=0,"",1+MAX(A$8:A170))</f>
        <v>115</v>
      </c>
      <c r="B171" s="87" t="s">
        <v>121</v>
      </c>
      <c r="C171" s="88">
        <v>165.02500000000001</v>
      </c>
      <c r="D171" s="89" t="s">
        <v>46</v>
      </c>
      <c r="E171" s="19">
        <v>8</v>
      </c>
      <c r="F171" s="93">
        <v>12</v>
      </c>
      <c r="G171" s="93">
        <f t="shared" si="33"/>
        <v>3300.5</v>
      </c>
      <c r="H171" s="122"/>
    </row>
    <row r="172" spans="1:8" s="22" customFormat="1" ht="18" customHeight="1" x14ac:dyDescent="0.25">
      <c r="A172" s="94">
        <f>IF(C172=0,"",1+MAX(A$8:A171))</f>
        <v>116</v>
      </c>
      <c r="B172" s="87" t="s">
        <v>109</v>
      </c>
      <c r="C172" s="88">
        <v>330.05</v>
      </c>
      <c r="D172" s="89" t="s">
        <v>46</v>
      </c>
      <c r="E172" s="19">
        <v>2</v>
      </c>
      <c r="F172" s="93">
        <v>2</v>
      </c>
      <c r="G172" s="93">
        <f t="shared" si="33"/>
        <v>1320.2</v>
      </c>
      <c r="H172" s="122"/>
    </row>
    <row r="173" spans="1:8" s="22" customFormat="1" ht="18" customHeight="1" x14ac:dyDescent="0.25">
      <c r="A173" s="94">
        <f>IF(C173=0,"",1+MAX(A$8:A172))</f>
        <v>117</v>
      </c>
      <c r="B173" s="87" t="s">
        <v>117</v>
      </c>
      <c r="C173" s="88">
        <v>165.02500000000001</v>
      </c>
      <c r="D173" s="89" t="s">
        <v>46</v>
      </c>
      <c r="E173" s="19">
        <v>1</v>
      </c>
      <c r="F173" s="93">
        <v>1</v>
      </c>
      <c r="G173" s="93">
        <f t="shared" si="33"/>
        <v>330.05</v>
      </c>
      <c r="H173" s="122"/>
    </row>
    <row r="174" spans="1:8" s="22" customFormat="1" ht="18" customHeight="1" x14ac:dyDescent="0.25">
      <c r="A174" s="94">
        <f>IF(C174=0,"",1+MAX(A$8:A173))</f>
        <v>118</v>
      </c>
      <c r="B174" s="87" t="s">
        <v>118</v>
      </c>
      <c r="C174" s="88">
        <v>57.4</v>
      </c>
      <c r="D174" s="89" t="s">
        <v>49</v>
      </c>
      <c r="E174" s="19">
        <v>1</v>
      </c>
      <c r="F174" s="93">
        <v>1</v>
      </c>
      <c r="G174" s="93">
        <f t="shared" si="33"/>
        <v>114.8</v>
      </c>
      <c r="H174" s="122"/>
    </row>
    <row r="175" spans="1:8" s="22" customFormat="1" ht="18" customHeight="1" x14ac:dyDescent="0.25">
      <c r="A175" s="94">
        <f>IF(C175=0,"",1+MAX(A$8:A174))</f>
        <v>119</v>
      </c>
      <c r="B175" s="87" t="s">
        <v>119</v>
      </c>
      <c r="C175" s="88">
        <v>28.7</v>
      </c>
      <c r="D175" s="89" t="s">
        <v>49</v>
      </c>
      <c r="E175" s="19">
        <v>18</v>
      </c>
      <c r="F175" s="93">
        <v>8</v>
      </c>
      <c r="G175" s="93">
        <f t="shared" si="33"/>
        <v>746.19999999999993</v>
      </c>
      <c r="H175" s="122"/>
    </row>
    <row r="176" spans="1:8" s="22" customFormat="1" ht="18" customHeight="1" x14ac:dyDescent="0.25">
      <c r="A176" s="94" t="str">
        <f>IF(C176=0,"",1+MAX(A$8:A175))</f>
        <v/>
      </c>
      <c r="B176" s="82" t="s">
        <v>64</v>
      </c>
      <c r="C176" s="27"/>
      <c r="D176" s="21"/>
      <c r="E176" s="19" t="str">
        <f t="shared" si="34"/>
        <v/>
      </c>
      <c r="F176" s="93" t="str">
        <f t="shared" si="35"/>
        <v/>
      </c>
      <c r="G176" s="93" t="str">
        <f t="shared" si="33"/>
        <v/>
      </c>
      <c r="H176" s="122"/>
    </row>
    <row r="177" spans="1:8" s="22" customFormat="1" ht="18" customHeight="1" x14ac:dyDescent="0.25">
      <c r="A177" s="94" t="str">
        <f>IF(C177=0,"",1+MAX(A$8:A176))</f>
        <v/>
      </c>
      <c r="B177" s="86" t="s">
        <v>122</v>
      </c>
      <c r="C177" s="27"/>
      <c r="D177" s="21"/>
      <c r="E177" s="19" t="str">
        <f t="shared" si="34"/>
        <v/>
      </c>
      <c r="F177" s="93" t="str">
        <f t="shared" si="35"/>
        <v/>
      </c>
      <c r="G177" s="93" t="str">
        <f t="shared" si="33"/>
        <v/>
      </c>
      <c r="H177" s="122"/>
    </row>
    <row r="178" spans="1:8" s="22" customFormat="1" ht="18" customHeight="1" x14ac:dyDescent="0.25">
      <c r="A178" s="94">
        <f>IF(C178=0,"",1+MAX(A$8:A177))</f>
        <v>120</v>
      </c>
      <c r="B178" s="80" t="s">
        <v>109</v>
      </c>
      <c r="C178" s="27">
        <v>1736.5</v>
      </c>
      <c r="D178" s="21" t="s">
        <v>46</v>
      </c>
      <c r="E178" s="19">
        <v>2</v>
      </c>
      <c r="F178" s="93">
        <v>2</v>
      </c>
      <c r="G178" s="93">
        <f t="shared" si="33"/>
        <v>6946</v>
      </c>
      <c r="H178" s="122"/>
    </row>
    <row r="179" spans="1:8" s="22" customFormat="1" ht="18" customHeight="1" x14ac:dyDescent="0.25">
      <c r="A179" s="94">
        <f>IF(C179=0,"",1+MAX(A$8:A178))</f>
        <v>121</v>
      </c>
      <c r="B179" s="80" t="s">
        <v>110</v>
      </c>
      <c r="C179" s="27">
        <v>1736.5</v>
      </c>
      <c r="D179" s="21" t="s">
        <v>46</v>
      </c>
      <c r="E179" s="19">
        <v>3</v>
      </c>
      <c r="F179" s="93">
        <v>2</v>
      </c>
      <c r="G179" s="93">
        <f t="shared" si="33"/>
        <v>8682.5</v>
      </c>
      <c r="H179" s="122"/>
    </row>
    <row r="180" spans="1:8" s="22" customFormat="1" ht="18" customHeight="1" x14ac:dyDescent="0.25">
      <c r="A180" s="94">
        <f>IF(C180=0,"",1+MAX(A$8:A179))</f>
        <v>122</v>
      </c>
      <c r="B180" s="83" t="s">
        <v>111</v>
      </c>
      <c r="C180" s="27">
        <v>1736.5</v>
      </c>
      <c r="D180" s="21" t="s">
        <v>46</v>
      </c>
      <c r="E180" s="19">
        <v>1</v>
      </c>
      <c r="F180" s="93">
        <v>1</v>
      </c>
      <c r="G180" s="93">
        <f t="shared" si="33"/>
        <v>3473</v>
      </c>
      <c r="H180" s="122"/>
    </row>
    <row r="181" spans="1:8" s="22" customFormat="1" ht="18" customHeight="1" x14ac:dyDescent="0.25">
      <c r="A181" s="94">
        <f>IF(C181=0,"",1+MAX(A$8:A180))</f>
        <v>123</v>
      </c>
      <c r="B181" s="114" t="s">
        <v>112</v>
      </c>
      <c r="C181" s="115">
        <v>1736.5</v>
      </c>
      <c r="D181" s="116" t="s">
        <v>46</v>
      </c>
      <c r="E181" s="19">
        <v>1</v>
      </c>
      <c r="F181" s="93">
        <v>1</v>
      </c>
      <c r="G181" s="93">
        <f t="shared" si="33"/>
        <v>3473</v>
      </c>
      <c r="H181" s="122"/>
    </row>
    <row r="182" spans="1:8" s="22" customFormat="1" ht="18" customHeight="1" x14ac:dyDescent="0.25">
      <c r="A182" s="94">
        <f>IF(C182=0,"",1+MAX(A$8:A181))</f>
        <v>124</v>
      </c>
      <c r="B182" s="83" t="s">
        <v>113</v>
      </c>
      <c r="C182" s="27">
        <v>342</v>
      </c>
      <c r="D182" s="21" t="s">
        <v>49</v>
      </c>
      <c r="E182" s="19">
        <v>1</v>
      </c>
      <c r="F182" s="93">
        <v>1</v>
      </c>
      <c r="G182" s="93">
        <f t="shared" si="33"/>
        <v>684</v>
      </c>
      <c r="H182" s="122"/>
    </row>
    <row r="183" spans="1:8" s="22" customFormat="1" ht="18" customHeight="1" x14ac:dyDescent="0.25">
      <c r="A183" s="94" t="str">
        <f>IF(C183=0,"",1+MAX(A$8:A182))</f>
        <v/>
      </c>
      <c r="B183" s="86" t="s">
        <v>114</v>
      </c>
      <c r="C183" s="27"/>
      <c r="D183" s="21"/>
      <c r="E183" s="19" t="str">
        <f t="shared" si="34"/>
        <v/>
      </c>
      <c r="F183" s="93" t="str">
        <f t="shared" si="35"/>
        <v/>
      </c>
      <c r="G183" s="93" t="str">
        <f t="shared" si="33"/>
        <v/>
      </c>
      <c r="H183" s="122"/>
    </row>
    <row r="184" spans="1:8" s="22" customFormat="1" ht="18" customHeight="1" x14ac:dyDescent="0.25">
      <c r="A184" s="94">
        <f>IF(C184=0,"",1+MAX(A$8:A183))</f>
        <v>125</v>
      </c>
      <c r="B184" s="80" t="s">
        <v>109</v>
      </c>
      <c r="C184" s="27">
        <v>172.5</v>
      </c>
      <c r="D184" s="21" t="s">
        <v>46</v>
      </c>
      <c r="E184" s="19">
        <v>2</v>
      </c>
      <c r="F184" s="93">
        <v>2</v>
      </c>
      <c r="G184" s="93">
        <f t="shared" si="33"/>
        <v>690</v>
      </c>
      <c r="H184" s="122"/>
    </row>
    <row r="185" spans="1:8" s="22" customFormat="1" ht="18" customHeight="1" x14ac:dyDescent="0.25">
      <c r="A185" s="94">
        <f>IF(C185=0,"",1+MAX(A$8:A184))</f>
        <v>126</v>
      </c>
      <c r="B185" s="80" t="s">
        <v>110</v>
      </c>
      <c r="C185" s="27">
        <v>172.5</v>
      </c>
      <c r="D185" s="21" t="s">
        <v>46</v>
      </c>
      <c r="E185" s="19">
        <v>3</v>
      </c>
      <c r="F185" s="93">
        <v>2</v>
      </c>
      <c r="G185" s="93">
        <f t="shared" si="33"/>
        <v>862.5</v>
      </c>
      <c r="H185" s="122"/>
    </row>
    <row r="186" spans="1:8" s="22" customFormat="1" ht="18" customHeight="1" x14ac:dyDescent="0.25">
      <c r="A186" s="94">
        <f>IF(C186=0,"",1+MAX(A$8:A185))</f>
        <v>127</v>
      </c>
      <c r="B186" s="83" t="s">
        <v>111</v>
      </c>
      <c r="C186" s="27">
        <v>172.5</v>
      </c>
      <c r="D186" s="21" t="s">
        <v>46</v>
      </c>
      <c r="E186" s="19">
        <v>1</v>
      </c>
      <c r="F186" s="93">
        <v>1</v>
      </c>
      <c r="G186" s="93">
        <f t="shared" si="33"/>
        <v>345</v>
      </c>
      <c r="H186" s="122"/>
    </row>
    <row r="187" spans="1:8" s="22" customFormat="1" ht="18" customHeight="1" x14ac:dyDescent="0.25">
      <c r="A187" s="94">
        <f>IF(C187=0,"",1+MAX(A$8:A186))</f>
        <v>128</v>
      </c>
      <c r="B187" s="114" t="s">
        <v>112</v>
      </c>
      <c r="C187" s="115">
        <v>172.5</v>
      </c>
      <c r="D187" s="116" t="s">
        <v>46</v>
      </c>
      <c r="E187" s="19">
        <v>1</v>
      </c>
      <c r="F187" s="93">
        <v>1</v>
      </c>
      <c r="G187" s="93">
        <f t="shared" si="33"/>
        <v>345</v>
      </c>
      <c r="H187" s="122"/>
    </row>
    <row r="188" spans="1:8" s="22" customFormat="1" ht="18" customHeight="1" x14ac:dyDescent="0.25">
      <c r="A188" s="94">
        <f>IF(C188=0,"",1+MAX(A$8:A187))</f>
        <v>129</v>
      </c>
      <c r="B188" s="83" t="s">
        <v>113</v>
      </c>
      <c r="C188" s="27">
        <v>30</v>
      </c>
      <c r="D188" s="21" t="s">
        <v>49</v>
      </c>
      <c r="E188" s="19">
        <v>1</v>
      </c>
      <c r="F188" s="93">
        <v>1</v>
      </c>
      <c r="G188" s="93">
        <f t="shared" si="33"/>
        <v>60</v>
      </c>
      <c r="H188" s="122"/>
    </row>
    <row r="189" spans="1:8" s="22" customFormat="1" ht="18" customHeight="1" x14ac:dyDescent="0.25">
      <c r="A189" s="94" t="str">
        <f>IF(C189=0,"",1+MAX(A$8:A188))</f>
        <v/>
      </c>
      <c r="B189" s="86" t="s">
        <v>123</v>
      </c>
      <c r="C189" s="27"/>
      <c r="D189" s="21"/>
      <c r="E189" s="19" t="str">
        <f t="shared" si="34"/>
        <v/>
      </c>
      <c r="F189" s="93" t="str">
        <f t="shared" si="35"/>
        <v/>
      </c>
      <c r="G189" s="93" t="str">
        <f t="shared" si="33"/>
        <v/>
      </c>
      <c r="H189" s="122"/>
    </row>
    <row r="190" spans="1:8" s="22" customFormat="1" ht="18" customHeight="1" x14ac:dyDescent="0.25">
      <c r="A190" s="94">
        <f>IF(C190=0,"",1+MAX(A$8:A189))</f>
        <v>130</v>
      </c>
      <c r="B190" s="87" t="s">
        <v>124</v>
      </c>
      <c r="C190" s="88">
        <v>2392</v>
      </c>
      <c r="D190" s="89" t="s">
        <v>46</v>
      </c>
      <c r="E190" s="93">
        <v>6</v>
      </c>
      <c r="F190" s="93">
        <v>4</v>
      </c>
      <c r="G190" s="93">
        <f t="shared" si="33"/>
        <v>23920</v>
      </c>
      <c r="H190" s="122"/>
    </row>
    <row r="191" spans="1:8" s="22" customFormat="1" ht="18" customHeight="1" x14ac:dyDescent="0.25">
      <c r="A191" s="94">
        <f>IF(C191=0,"",1+MAX(A$8:A190))</f>
        <v>131</v>
      </c>
      <c r="B191" s="87" t="s">
        <v>109</v>
      </c>
      <c r="C191" s="88">
        <v>4784</v>
      </c>
      <c r="D191" s="89" t="s">
        <v>46</v>
      </c>
      <c r="E191" s="93">
        <v>2</v>
      </c>
      <c r="F191" s="93">
        <v>2</v>
      </c>
      <c r="G191" s="93">
        <f t="shared" si="33"/>
        <v>19136</v>
      </c>
      <c r="H191" s="122"/>
    </row>
    <row r="192" spans="1:8" s="22" customFormat="1" ht="18" customHeight="1" x14ac:dyDescent="0.25">
      <c r="A192" s="94">
        <f>IF(C192=0,"",1+MAX(A$8:A191))</f>
        <v>132</v>
      </c>
      <c r="B192" s="87" t="s">
        <v>117</v>
      </c>
      <c r="C192" s="88">
        <v>2392</v>
      </c>
      <c r="D192" s="89" t="s">
        <v>46</v>
      </c>
      <c r="E192" s="93">
        <v>1</v>
      </c>
      <c r="F192" s="93">
        <v>1</v>
      </c>
      <c r="G192" s="93">
        <f t="shared" si="33"/>
        <v>4784</v>
      </c>
      <c r="H192" s="122"/>
    </row>
    <row r="193" spans="1:8" s="22" customFormat="1" ht="18" customHeight="1" x14ac:dyDescent="0.25">
      <c r="A193" s="94">
        <f>IF(C193=0,"",1+MAX(A$8:A192))</f>
        <v>133</v>
      </c>
      <c r="B193" s="87" t="s">
        <v>118</v>
      </c>
      <c r="C193" s="88">
        <v>832</v>
      </c>
      <c r="D193" s="89" t="s">
        <v>49</v>
      </c>
      <c r="E193" s="93">
        <v>1</v>
      </c>
      <c r="F193" s="93">
        <v>1</v>
      </c>
      <c r="G193" s="93">
        <f t="shared" si="33"/>
        <v>1664</v>
      </c>
      <c r="H193" s="122"/>
    </row>
    <row r="194" spans="1:8" s="22" customFormat="1" ht="18" customHeight="1" x14ac:dyDescent="0.25">
      <c r="A194" s="94">
        <f>IF(C194=0,"",1+MAX(A$8:A193))</f>
        <v>134</v>
      </c>
      <c r="B194" s="87" t="s">
        <v>119</v>
      </c>
      <c r="C194" s="88">
        <v>416</v>
      </c>
      <c r="D194" s="89" t="s">
        <v>49</v>
      </c>
      <c r="E194" s="93">
        <v>15</v>
      </c>
      <c r="F194" s="93">
        <v>8</v>
      </c>
      <c r="G194" s="93">
        <f t="shared" si="33"/>
        <v>9568</v>
      </c>
      <c r="H194" s="122"/>
    </row>
    <row r="195" spans="1:8" s="22" customFormat="1" ht="18" customHeight="1" x14ac:dyDescent="0.25">
      <c r="A195" s="94" t="str">
        <f>IF(C195=0,"",1+MAX(A$8:A194))</f>
        <v/>
      </c>
      <c r="B195" s="82" t="s">
        <v>67</v>
      </c>
      <c r="C195" s="88"/>
      <c r="D195" s="89"/>
      <c r="E195" s="19" t="str">
        <f t="shared" si="34"/>
        <v/>
      </c>
      <c r="F195" s="93" t="str">
        <f t="shared" si="35"/>
        <v/>
      </c>
      <c r="G195" s="93" t="str">
        <f t="shared" si="33"/>
        <v/>
      </c>
      <c r="H195" s="122"/>
    </row>
    <row r="196" spans="1:8" s="22" customFormat="1" ht="18" customHeight="1" x14ac:dyDescent="0.25">
      <c r="A196" s="94" t="str">
        <f>IF(C196=0,"",1+MAX(A$8:A195))</f>
        <v/>
      </c>
      <c r="B196" s="86" t="s">
        <v>125</v>
      </c>
      <c r="C196" s="88"/>
      <c r="D196" s="89"/>
      <c r="E196" s="19" t="str">
        <f t="shared" si="34"/>
        <v/>
      </c>
      <c r="F196" s="93" t="str">
        <f t="shared" si="35"/>
        <v/>
      </c>
      <c r="G196" s="93" t="str">
        <f t="shared" si="33"/>
        <v/>
      </c>
      <c r="H196" s="122"/>
    </row>
    <row r="197" spans="1:8" s="22" customFormat="1" ht="18" customHeight="1" x14ac:dyDescent="0.25">
      <c r="A197" s="94">
        <f>IF(C197=0,"",1+MAX(A$8:A196))</f>
        <v>135</v>
      </c>
      <c r="B197" s="87" t="s">
        <v>126</v>
      </c>
      <c r="C197" s="88">
        <v>241</v>
      </c>
      <c r="D197" s="89" t="s">
        <v>49</v>
      </c>
      <c r="E197" s="19">
        <v>6</v>
      </c>
      <c r="F197" s="93">
        <v>4</v>
      </c>
      <c r="G197" s="93">
        <f t="shared" si="33"/>
        <v>2410</v>
      </c>
      <c r="H197" s="122"/>
    </row>
    <row r="198" spans="1:8" s="22" customFormat="1" ht="18" customHeight="1" x14ac:dyDescent="0.25">
      <c r="A198" s="94">
        <f>IF(C198=0,"",1+MAX(A$8:A197))</f>
        <v>136</v>
      </c>
      <c r="B198" s="90" t="s">
        <v>127</v>
      </c>
      <c r="C198" s="88">
        <v>241</v>
      </c>
      <c r="D198" s="89" t="s">
        <v>49</v>
      </c>
      <c r="E198" s="19">
        <v>6</v>
      </c>
      <c r="F198" s="93">
        <v>4</v>
      </c>
      <c r="G198" s="93">
        <f t="shared" si="33"/>
        <v>2410</v>
      </c>
      <c r="H198" s="122"/>
    </row>
    <row r="199" spans="1:8" s="22" customFormat="1" ht="18" customHeight="1" x14ac:dyDescent="0.25">
      <c r="A199" s="94">
        <f>IF(C199=0,"",1+MAX(A$8:A198))</f>
        <v>137</v>
      </c>
      <c r="B199" s="90" t="s">
        <v>128</v>
      </c>
      <c r="C199" s="88">
        <v>241</v>
      </c>
      <c r="D199" s="89" t="s">
        <v>49</v>
      </c>
      <c r="E199" s="19">
        <v>1</v>
      </c>
      <c r="F199" s="93">
        <v>1</v>
      </c>
      <c r="G199" s="93">
        <f t="shared" si="33"/>
        <v>482</v>
      </c>
      <c r="H199" s="122"/>
    </row>
    <row r="200" spans="1:8" s="22" customFormat="1" ht="18" customHeight="1" x14ac:dyDescent="0.25">
      <c r="A200" s="94">
        <f>IF(C200=0,"",1+MAX(A$8:A199))</f>
        <v>138</v>
      </c>
      <c r="B200" s="90" t="s">
        <v>129</v>
      </c>
      <c r="C200" s="88">
        <v>241</v>
      </c>
      <c r="D200" s="89" t="s">
        <v>49</v>
      </c>
      <c r="E200" s="19">
        <v>5</v>
      </c>
      <c r="F200" s="93">
        <v>3</v>
      </c>
      <c r="G200" s="93">
        <f t="shared" si="33"/>
        <v>1928</v>
      </c>
      <c r="H200" s="122"/>
    </row>
    <row r="201" spans="1:8" s="22" customFormat="1" ht="18" customHeight="1" x14ac:dyDescent="0.25">
      <c r="A201" s="94" t="str">
        <f>IF(C201=0,"",1+MAX(A$8:A200))</f>
        <v/>
      </c>
      <c r="B201" s="117" t="s">
        <v>130</v>
      </c>
      <c r="C201" s="88"/>
      <c r="D201" s="89"/>
      <c r="E201" s="19" t="str">
        <f t="shared" si="34"/>
        <v/>
      </c>
      <c r="F201" s="93" t="str">
        <f t="shared" si="35"/>
        <v/>
      </c>
      <c r="G201" s="93" t="str">
        <f t="shared" si="33"/>
        <v/>
      </c>
      <c r="H201" s="122"/>
    </row>
    <row r="202" spans="1:8" s="22" customFormat="1" ht="18" customHeight="1" x14ac:dyDescent="0.25">
      <c r="A202" s="94" t="str">
        <f>IF(C202=0,"",1+MAX(A$8:A201))</f>
        <v/>
      </c>
      <c r="B202" s="82" t="s">
        <v>73</v>
      </c>
      <c r="C202" s="88"/>
      <c r="D202" s="89"/>
      <c r="E202" s="19" t="str">
        <f t="shared" si="34"/>
        <v/>
      </c>
      <c r="F202" s="93" t="str">
        <f t="shared" si="35"/>
        <v/>
      </c>
      <c r="G202" s="93" t="str">
        <f t="shared" si="33"/>
        <v/>
      </c>
      <c r="H202" s="122"/>
    </row>
    <row r="203" spans="1:8" s="22" customFormat="1" ht="31.5" x14ac:dyDescent="0.25">
      <c r="A203" s="94">
        <f>IF(C203=0,"",1+MAX(A$8:A202))</f>
        <v>139</v>
      </c>
      <c r="B203" s="90" t="s">
        <v>131</v>
      </c>
      <c r="C203" s="88">
        <v>1398</v>
      </c>
      <c r="D203" s="89" t="s">
        <v>46</v>
      </c>
      <c r="E203" s="19">
        <v>4</v>
      </c>
      <c r="F203" s="93">
        <v>3</v>
      </c>
      <c r="G203" s="93">
        <f t="shared" si="33"/>
        <v>9786</v>
      </c>
      <c r="H203" s="122"/>
    </row>
    <row r="204" spans="1:8" s="22" customFormat="1" ht="18" customHeight="1" x14ac:dyDescent="0.25">
      <c r="A204" s="94">
        <f>IF(C204=0,"",1+MAX(A$8:A203))</f>
        <v>140</v>
      </c>
      <c r="B204" s="83" t="s">
        <v>132</v>
      </c>
      <c r="C204" s="27">
        <v>39.119999999999997</v>
      </c>
      <c r="D204" s="21" t="s">
        <v>49</v>
      </c>
      <c r="E204" s="19">
        <v>4</v>
      </c>
      <c r="F204" s="93">
        <v>3</v>
      </c>
      <c r="G204" s="93">
        <f t="shared" si="33"/>
        <v>273.83999999999997</v>
      </c>
      <c r="H204" s="122"/>
    </row>
    <row r="205" spans="1:8" s="22" customFormat="1" ht="18" customHeight="1" x14ac:dyDescent="0.25">
      <c r="A205" s="94">
        <f>IF(C205=0,"",1+MAX(A$8:A204))</f>
        <v>141</v>
      </c>
      <c r="B205" s="87" t="s">
        <v>133</v>
      </c>
      <c r="C205" s="88">
        <v>1398</v>
      </c>
      <c r="D205" s="89" t="s">
        <v>46</v>
      </c>
      <c r="E205" s="19">
        <v>3</v>
      </c>
      <c r="F205" s="93">
        <v>2</v>
      </c>
      <c r="G205" s="93">
        <f t="shared" si="33"/>
        <v>6990</v>
      </c>
      <c r="H205" s="122"/>
    </row>
    <row r="206" spans="1:8" s="22" customFormat="1" ht="18" customHeight="1" x14ac:dyDescent="0.25">
      <c r="A206" s="94">
        <f>IF(C206=0,"",1+MAX(A$8:A205))</f>
        <v>142</v>
      </c>
      <c r="B206" s="87" t="s">
        <v>134</v>
      </c>
      <c r="C206" s="88">
        <v>1398</v>
      </c>
      <c r="D206" s="89" t="s">
        <v>46</v>
      </c>
      <c r="E206" s="19">
        <v>1</v>
      </c>
      <c r="F206" s="93">
        <v>1</v>
      </c>
      <c r="G206" s="93">
        <f t="shared" si="33"/>
        <v>2796</v>
      </c>
      <c r="H206" s="122"/>
    </row>
    <row r="207" spans="1:8" s="22" customFormat="1" ht="31.5" x14ac:dyDescent="0.25">
      <c r="A207" s="94">
        <f>IF(C207=0,"",1+MAX(A$8:A206))</f>
        <v>143</v>
      </c>
      <c r="B207" s="90" t="s">
        <v>135</v>
      </c>
      <c r="C207" s="88">
        <v>346</v>
      </c>
      <c r="D207" s="89" t="s">
        <v>46</v>
      </c>
      <c r="E207" s="19">
        <v>2</v>
      </c>
      <c r="F207" s="93">
        <v>2</v>
      </c>
      <c r="G207" s="93">
        <f t="shared" si="33"/>
        <v>1384</v>
      </c>
      <c r="H207" s="122"/>
    </row>
    <row r="208" spans="1:8" s="22" customFormat="1" ht="18" customHeight="1" x14ac:dyDescent="0.25">
      <c r="A208" s="94" t="str">
        <f>IF(C208=0,"",1+MAX(A$8:A207))</f>
        <v/>
      </c>
      <c r="B208" s="82" t="s">
        <v>64</v>
      </c>
      <c r="C208" s="88"/>
      <c r="D208" s="89"/>
      <c r="E208" s="19" t="str">
        <f t="shared" ref="E208:E229" si="36">IF(C208=0,"",0)</f>
        <v/>
      </c>
      <c r="F208" s="93" t="str">
        <f t="shared" ref="F208:F229" si="37">IF(C208=0,"",0)</f>
        <v/>
      </c>
      <c r="G208" s="93" t="str">
        <f t="shared" ref="G208:G234" si="38">IF(E208="","",C208*(E208+F208))</f>
        <v/>
      </c>
      <c r="H208" s="122"/>
    </row>
    <row r="209" spans="1:8" s="22" customFormat="1" ht="31.5" x14ac:dyDescent="0.25">
      <c r="A209" s="94">
        <f>IF(C209=0,"",1+MAX(A$8:A208))</f>
        <v>144</v>
      </c>
      <c r="B209" s="90" t="s">
        <v>131</v>
      </c>
      <c r="C209" s="88">
        <v>1142</v>
      </c>
      <c r="D209" s="89" t="s">
        <v>46</v>
      </c>
      <c r="E209" s="93">
        <v>4</v>
      </c>
      <c r="F209" s="93">
        <v>3</v>
      </c>
      <c r="G209" s="93">
        <f t="shared" si="38"/>
        <v>7994</v>
      </c>
      <c r="H209" s="122"/>
    </row>
    <row r="210" spans="1:8" s="22" customFormat="1" ht="18" customHeight="1" x14ac:dyDescent="0.25">
      <c r="A210" s="94">
        <f>IF(C210=0,"",1+MAX(A$8:A209))</f>
        <v>145</v>
      </c>
      <c r="B210" s="87" t="s">
        <v>133</v>
      </c>
      <c r="C210" s="88">
        <v>1142</v>
      </c>
      <c r="D210" s="89" t="s">
        <v>46</v>
      </c>
      <c r="E210" s="93">
        <v>4</v>
      </c>
      <c r="F210" s="93">
        <v>3</v>
      </c>
      <c r="G210" s="93">
        <f t="shared" si="38"/>
        <v>7994</v>
      </c>
      <c r="H210" s="122"/>
    </row>
    <row r="211" spans="1:8" s="22" customFormat="1" ht="18" customHeight="1" x14ac:dyDescent="0.25">
      <c r="A211" s="94">
        <f>IF(C211=0,"",1+MAX(A$8:A210))</f>
        <v>146</v>
      </c>
      <c r="B211" s="87" t="s">
        <v>134</v>
      </c>
      <c r="C211" s="88">
        <v>1142</v>
      </c>
      <c r="D211" s="89" t="s">
        <v>46</v>
      </c>
      <c r="E211" s="93">
        <v>1</v>
      </c>
      <c r="F211" s="93">
        <v>1</v>
      </c>
      <c r="G211" s="93">
        <f t="shared" si="38"/>
        <v>2284</v>
      </c>
      <c r="H211" s="122"/>
    </row>
    <row r="212" spans="1:8" s="22" customFormat="1" ht="31.5" x14ac:dyDescent="0.25">
      <c r="A212" s="94">
        <f>IF(C212=0,"",1+MAX(A$8:A211))</f>
        <v>147</v>
      </c>
      <c r="B212" s="90" t="s">
        <v>135</v>
      </c>
      <c r="C212" s="88">
        <v>172</v>
      </c>
      <c r="D212" s="89" t="s">
        <v>46</v>
      </c>
      <c r="E212" s="93">
        <v>2</v>
      </c>
      <c r="F212" s="93">
        <v>2</v>
      </c>
      <c r="G212" s="93">
        <f t="shared" si="38"/>
        <v>688</v>
      </c>
      <c r="H212" s="122"/>
    </row>
    <row r="213" spans="1:8" s="22" customFormat="1" ht="18" customHeight="1" x14ac:dyDescent="0.25">
      <c r="A213" s="94" t="str">
        <f>IF(C213=0,"",1+MAX(A$8:A212))</f>
        <v/>
      </c>
      <c r="B213" s="117" t="s">
        <v>136</v>
      </c>
      <c r="C213" s="88"/>
      <c r="D213" s="89"/>
      <c r="E213" s="93"/>
      <c r="F213" s="93"/>
      <c r="G213" s="93" t="str">
        <f t="shared" si="38"/>
        <v/>
      </c>
      <c r="H213" s="122"/>
    </row>
    <row r="214" spans="1:8" s="22" customFormat="1" ht="18" customHeight="1" x14ac:dyDescent="0.25">
      <c r="A214" s="94" t="str">
        <f>IF(C214=0,"",1+MAX(A$8:A213))</f>
        <v/>
      </c>
      <c r="B214" s="82" t="s">
        <v>73</v>
      </c>
      <c r="C214" s="88"/>
      <c r="D214" s="89"/>
      <c r="E214" s="19" t="str">
        <f t="shared" si="36"/>
        <v/>
      </c>
      <c r="F214" s="93" t="str">
        <f t="shared" si="37"/>
        <v/>
      </c>
      <c r="G214" s="93" t="str">
        <f t="shared" si="38"/>
        <v/>
      </c>
      <c r="H214" s="122"/>
    </row>
    <row r="215" spans="1:8" s="22" customFormat="1" ht="18" customHeight="1" x14ac:dyDescent="0.25">
      <c r="A215" s="94">
        <f>IF(C215=0,"",1+MAX(A$8:A214))</f>
        <v>148</v>
      </c>
      <c r="B215" s="87" t="s">
        <v>137</v>
      </c>
      <c r="C215" s="88">
        <v>1398</v>
      </c>
      <c r="D215" s="89" t="s">
        <v>46</v>
      </c>
      <c r="E215" s="19">
        <v>2</v>
      </c>
      <c r="F215" s="93">
        <v>2</v>
      </c>
      <c r="G215" s="93">
        <f t="shared" si="38"/>
        <v>5592</v>
      </c>
      <c r="H215" s="122"/>
    </row>
    <row r="216" spans="1:8" s="22" customFormat="1" ht="18" customHeight="1" x14ac:dyDescent="0.25">
      <c r="A216" s="94">
        <f>IF(C216=0,"",1+MAX(A$8:A215))</f>
        <v>149</v>
      </c>
      <c r="B216" s="90" t="s">
        <v>148</v>
      </c>
      <c r="C216" s="88">
        <v>346</v>
      </c>
      <c r="D216" s="89" t="s">
        <v>46</v>
      </c>
      <c r="E216" s="19">
        <v>2</v>
      </c>
      <c r="F216" s="93">
        <v>2</v>
      </c>
      <c r="G216" s="93">
        <f t="shared" si="38"/>
        <v>1384</v>
      </c>
      <c r="H216" s="122"/>
    </row>
    <row r="217" spans="1:8" s="22" customFormat="1" ht="18" customHeight="1" x14ac:dyDescent="0.25">
      <c r="A217" s="94" t="str">
        <f>IF(C217=0,"",1+MAX(A$8:A216))</f>
        <v/>
      </c>
      <c r="B217" s="82" t="s">
        <v>64</v>
      </c>
      <c r="C217" s="88"/>
      <c r="D217" s="89"/>
      <c r="E217" s="19" t="str">
        <f t="shared" si="36"/>
        <v/>
      </c>
      <c r="F217" s="93" t="str">
        <f t="shared" si="37"/>
        <v/>
      </c>
      <c r="G217" s="93" t="str">
        <f t="shared" si="38"/>
        <v/>
      </c>
      <c r="H217" s="122"/>
    </row>
    <row r="218" spans="1:8" s="22" customFormat="1" ht="18" customHeight="1" x14ac:dyDescent="0.25">
      <c r="A218" s="94">
        <f>IF(C218=0,"",1+MAX(A$8:A217))</f>
        <v>150</v>
      </c>
      <c r="B218" s="87" t="s">
        <v>137</v>
      </c>
      <c r="C218" s="88">
        <v>1142</v>
      </c>
      <c r="D218" s="89" t="s">
        <v>46</v>
      </c>
      <c r="E218" s="93">
        <v>2</v>
      </c>
      <c r="F218" s="93">
        <v>2</v>
      </c>
      <c r="G218" s="93">
        <f t="shared" si="38"/>
        <v>4568</v>
      </c>
      <c r="H218" s="122"/>
    </row>
    <row r="219" spans="1:8" s="22" customFormat="1" ht="18" customHeight="1" x14ac:dyDescent="0.25">
      <c r="A219" s="94">
        <f>IF(C219=0,"",1+MAX(A$8:A218))</f>
        <v>151</v>
      </c>
      <c r="B219" s="90" t="s">
        <v>148</v>
      </c>
      <c r="C219" s="88">
        <v>172</v>
      </c>
      <c r="D219" s="89" t="s">
        <v>46</v>
      </c>
      <c r="E219" s="93">
        <v>2</v>
      </c>
      <c r="F219" s="93">
        <v>2</v>
      </c>
      <c r="G219" s="93">
        <f t="shared" si="38"/>
        <v>688</v>
      </c>
      <c r="H219" s="122"/>
    </row>
    <row r="220" spans="1:8" s="22" customFormat="1" ht="18" customHeight="1" x14ac:dyDescent="0.25">
      <c r="A220" s="94" t="str">
        <f>IF(C220=0,"",1+MAX(A$8:A219))</f>
        <v/>
      </c>
      <c r="B220" s="117" t="s">
        <v>42</v>
      </c>
      <c r="C220" s="88"/>
      <c r="D220" s="89"/>
      <c r="E220" s="19" t="str">
        <f t="shared" si="36"/>
        <v/>
      </c>
      <c r="F220" s="93" t="str">
        <f t="shared" si="37"/>
        <v/>
      </c>
      <c r="G220" s="93" t="str">
        <f t="shared" si="38"/>
        <v/>
      </c>
      <c r="H220" s="122"/>
    </row>
    <row r="221" spans="1:8" s="22" customFormat="1" ht="18" customHeight="1" x14ac:dyDescent="0.25">
      <c r="A221" s="94" t="str">
        <f>IF(C221=0,"",1+MAX(A$8:A220))</f>
        <v/>
      </c>
      <c r="B221" s="82" t="s">
        <v>73</v>
      </c>
      <c r="C221" s="88"/>
      <c r="D221" s="89"/>
      <c r="E221" s="19" t="str">
        <f t="shared" si="36"/>
        <v/>
      </c>
      <c r="F221" s="93" t="str">
        <f t="shared" si="37"/>
        <v/>
      </c>
      <c r="G221" s="93" t="str">
        <f t="shared" si="38"/>
        <v/>
      </c>
      <c r="H221" s="122"/>
    </row>
    <row r="222" spans="1:8" s="22" customFormat="1" ht="18" customHeight="1" x14ac:dyDescent="0.25">
      <c r="A222" s="94">
        <f>IF(C222=0,"",1+MAX(A$8:A221))</f>
        <v>152</v>
      </c>
      <c r="B222" s="83" t="s">
        <v>138</v>
      </c>
      <c r="C222" s="27">
        <v>236.17</v>
      </c>
      <c r="D222" s="21" t="s">
        <v>49</v>
      </c>
      <c r="E222" s="19">
        <v>5</v>
      </c>
      <c r="F222" s="93">
        <v>3</v>
      </c>
      <c r="G222" s="93">
        <f t="shared" si="38"/>
        <v>1889.36</v>
      </c>
      <c r="H222" s="122"/>
    </row>
    <row r="223" spans="1:8" s="22" customFormat="1" ht="18" customHeight="1" x14ac:dyDescent="0.25">
      <c r="A223" s="94">
        <f>IF(C223=0,"",1+MAX(A$8:A222))</f>
        <v>153</v>
      </c>
      <c r="B223" s="83" t="s">
        <v>139</v>
      </c>
      <c r="C223" s="27">
        <v>1137.9000000000001</v>
      </c>
      <c r="D223" s="21" t="s">
        <v>46</v>
      </c>
      <c r="E223" s="19">
        <v>10</v>
      </c>
      <c r="F223" s="93">
        <v>5</v>
      </c>
      <c r="G223" s="93">
        <f t="shared" si="38"/>
        <v>17068.5</v>
      </c>
      <c r="H223" s="122"/>
    </row>
    <row r="224" spans="1:8" s="22" customFormat="1" ht="18" customHeight="1" x14ac:dyDescent="0.25">
      <c r="A224" s="94">
        <f>IF(C224=0,"",1+MAX(A$8:A223))</f>
        <v>154</v>
      </c>
      <c r="B224" s="83" t="s">
        <v>140</v>
      </c>
      <c r="C224" s="27">
        <v>346</v>
      </c>
      <c r="D224" s="21" t="s">
        <v>46</v>
      </c>
      <c r="E224" s="19">
        <v>4</v>
      </c>
      <c r="F224" s="93">
        <v>3</v>
      </c>
      <c r="G224" s="93">
        <f t="shared" si="38"/>
        <v>2422</v>
      </c>
      <c r="H224" s="122"/>
    </row>
    <row r="225" spans="1:8" s="22" customFormat="1" ht="18" customHeight="1" x14ac:dyDescent="0.25">
      <c r="A225" s="94">
        <f>IF(C225=0,"",1+MAX(A$8:A224))</f>
        <v>155</v>
      </c>
      <c r="B225" s="83" t="s">
        <v>141</v>
      </c>
      <c r="C225" s="27">
        <v>259.37</v>
      </c>
      <c r="D225" s="21" t="s">
        <v>46</v>
      </c>
      <c r="E225" s="19">
        <v>4</v>
      </c>
      <c r="F225" s="93">
        <v>3</v>
      </c>
      <c r="G225" s="93">
        <f t="shared" si="38"/>
        <v>1815.5900000000001</v>
      </c>
      <c r="H225" s="122"/>
    </row>
    <row r="226" spans="1:8" s="22" customFormat="1" ht="18" customHeight="1" x14ac:dyDescent="0.25">
      <c r="A226" s="94">
        <f>IF(C226=0,"",1+MAX(A$8:A225))</f>
        <v>156</v>
      </c>
      <c r="B226" s="83" t="s">
        <v>142</v>
      </c>
      <c r="C226" s="27">
        <f>57.07*11.5</f>
        <v>656.30499999999995</v>
      </c>
      <c r="D226" s="21" t="s">
        <v>46</v>
      </c>
      <c r="E226" s="19">
        <v>2</v>
      </c>
      <c r="F226" s="93">
        <v>2</v>
      </c>
      <c r="G226" s="93">
        <f t="shared" si="38"/>
        <v>2625.22</v>
      </c>
      <c r="H226" s="122"/>
    </row>
    <row r="227" spans="1:8" s="22" customFormat="1" ht="18" customHeight="1" x14ac:dyDescent="0.25">
      <c r="A227" s="94">
        <f>IF(C227=0,"",1+MAX(A$8:A226))</f>
        <v>157</v>
      </c>
      <c r="B227" s="83" t="s">
        <v>143</v>
      </c>
      <c r="C227" s="27">
        <f>313.32*11.5</f>
        <v>3603.18</v>
      </c>
      <c r="D227" s="21" t="s">
        <v>46</v>
      </c>
      <c r="E227" s="19">
        <v>2</v>
      </c>
      <c r="F227" s="93">
        <v>2</v>
      </c>
      <c r="G227" s="93">
        <f t="shared" si="38"/>
        <v>14412.72</v>
      </c>
      <c r="H227" s="122"/>
    </row>
    <row r="228" spans="1:8" s="22" customFormat="1" ht="18" customHeight="1" x14ac:dyDescent="0.25">
      <c r="A228" s="94">
        <f>IF(C228=0,"",1+MAX(A$8:A227))</f>
        <v>158</v>
      </c>
      <c r="B228" s="83" t="s">
        <v>144</v>
      </c>
      <c r="C228" s="27">
        <f>25.42*7</f>
        <v>177.94</v>
      </c>
      <c r="D228" s="21" t="s">
        <v>46</v>
      </c>
      <c r="E228" s="19">
        <v>10</v>
      </c>
      <c r="F228" s="93">
        <v>5</v>
      </c>
      <c r="G228" s="93">
        <f t="shared" si="38"/>
        <v>2669.1</v>
      </c>
      <c r="H228" s="122"/>
    </row>
    <row r="229" spans="1:8" s="22" customFormat="1" ht="18" customHeight="1" x14ac:dyDescent="0.25">
      <c r="A229" s="94" t="str">
        <f>IF(C229=0,"",1+MAX(A$8:A228))</f>
        <v/>
      </c>
      <c r="B229" s="82" t="s">
        <v>64</v>
      </c>
      <c r="C229" s="27"/>
      <c r="D229" s="21"/>
      <c r="E229" s="19" t="str">
        <f t="shared" si="36"/>
        <v/>
      </c>
      <c r="F229" s="93" t="str">
        <f t="shared" si="37"/>
        <v/>
      </c>
      <c r="G229" s="93" t="str">
        <f t="shared" si="38"/>
        <v/>
      </c>
      <c r="H229" s="122"/>
    </row>
    <row r="230" spans="1:8" s="22" customFormat="1" ht="18" customHeight="1" x14ac:dyDescent="0.25">
      <c r="A230" s="94">
        <f>IF(C230=0,"",1+MAX(A$8:A229))</f>
        <v>159</v>
      </c>
      <c r="B230" s="83" t="s">
        <v>145</v>
      </c>
      <c r="C230" s="27">
        <v>355.29</v>
      </c>
      <c r="D230" s="21" t="s">
        <v>49</v>
      </c>
      <c r="E230" s="19">
        <v>5</v>
      </c>
      <c r="F230" s="93">
        <v>3</v>
      </c>
      <c r="G230" s="93">
        <f t="shared" si="38"/>
        <v>2842.32</v>
      </c>
      <c r="H230" s="122"/>
    </row>
    <row r="231" spans="1:8" s="22" customFormat="1" ht="18" customHeight="1" x14ac:dyDescent="0.25">
      <c r="A231" s="94">
        <f>IF(C231=0,"",1+MAX(A$8:A230))</f>
        <v>160</v>
      </c>
      <c r="B231" s="83" t="s">
        <v>146</v>
      </c>
      <c r="C231" s="27">
        <v>945.67</v>
      </c>
      <c r="D231" s="21" t="s">
        <v>46</v>
      </c>
      <c r="E231" s="19">
        <v>6</v>
      </c>
      <c r="F231" s="93">
        <v>4</v>
      </c>
      <c r="G231" s="93">
        <f t="shared" si="38"/>
        <v>9456.6999999999989</v>
      </c>
      <c r="H231" s="122"/>
    </row>
    <row r="232" spans="1:8" s="22" customFormat="1" ht="18" customHeight="1" x14ac:dyDescent="0.25">
      <c r="A232" s="94">
        <f>IF(C232=0,"",1+MAX(A$8:A231))</f>
        <v>161</v>
      </c>
      <c r="B232" s="83" t="s">
        <v>139</v>
      </c>
      <c r="C232" s="27">
        <v>195.63</v>
      </c>
      <c r="D232" s="21" t="s">
        <v>46</v>
      </c>
      <c r="E232" s="19">
        <v>10</v>
      </c>
      <c r="F232" s="93">
        <v>5</v>
      </c>
      <c r="G232" s="93">
        <f t="shared" si="38"/>
        <v>2934.45</v>
      </c>
      <c r="H232" s="122"/>
    </row>
    <row r="233" spans="1:8" s="22" customFormat="1" ht="18" customHeight="1" x14ac:dyDescent="0.25">
      <c r="A233" s="94">
        <f>IF(C233=0,"",1+MAX(A$8:A232))</f>
        <v>162</v>
      </c>
      <c r="B233" s="83" t="s">
        <v>147</v>
      </c>
      <c r="C233" s="27">
        <f>511.57*11.5</f>
        <v>5883.0550000000003</v>
      </c>
      <c r="D233" s="21" t="s">
        <v>46</v>
      </c>
      <c r="E233" s="19">
        <v>2</v>
      </c>
      <c r="F233" s="93">
        <v>2</v>
      </c>
      <c r="G233" s="93">
        <f t="shared" si="38"/>
        <v>23532.22</v>
      </c>
      <c r="H233" s="122"/>
    </row>
    <row r="234" spans="1:8" s="22" customFormat="1" ht="18" customHeight="1" x14ac:dyDescent="0.25">
      <c r="A234" s="94">
        <f>IF(C234=0,"",1+MAX(A$8:A233))</f>
        <v>163</v>
      </c>
      <c r="B234" s="83" t="s">
        <v>144</v>
      </c>
      <c r="C234" s="27">
        <f>95.96*7</f>
        <v>671.71999999999991</v>
      </c>
      <c r="D234" s="21" t="s">
        <v>46</v>
      </c>
      <c r="E234" s="19">
        <v>10</v>
      </c>
      <c r="F234" s="93">
        <v>5</v>
      </c>
      <c r="G234" s="93">
        <f t="shared" si="38"/>
        <v>10075.799999999999</v>
      </c>
      <c r="H234" s="122"/>
    </row>
    <row r="235" spans="1:8" s="22" customFormat="1" ht="18" customHeight="1" x14ac:dyDescent="0.25">
      <c r="A235" s="94" t="str">
        <f>IF(C235=0,"",1+MAX(A$8:A234))</f>
        <v/>
      </c>
      <c r="B235" s="95" t="s">
        <v>19</v>
      </c>
      <c r="C235" s="6"/>
      <c r="D235" s="6"/>
      <c r="E235" s="19" t="str">
        <f t="shared" ref="E235" si="39">IF(C235=0,"",0)</f>
        <v/>
      </c>
      <c r="F235" s="93"/>
      <c r="G235" s="19" t="str">
        <f t="shared" ref="G235" si="40">IF(E235="","",C235*E235)</f>
        <v/>
      </c>
      <c r="H235" s="100">
        <f>(SUM(G143:G235))</f>
        <v>325507.31</v>
      </c>
    </row>
    <row r="236" spans="1:8" s="22" customFormat="1" ht="18" customHeight="1" x14ac:dyDescent="0.25">
      <c r="A236" s="24"/>
      <c r="B236" s="8"/>
      <c r="C236" s="16"/>
      <c r="D236" s="16"/>
      <c r="E236" s="17"/>
      <c r="F236" s="17"/>
      <c r="G236" s="17"/>
      <c r="H236" s="25"/>
    </row>
    <row r="237" spans="1:8" s="23" customFormat="1" ht="18" customHeight="1" x14ac:dyDescent="0.25">
      <c r="A237" s="98"/>
      <c r="B237" s="99" t="s">
        <v>40</v>
      </c>
      <c r="C237" s="123"/>
      <c r="D237" s="123"/>
      <c r="E237" s="123"/>
      <c r="F237" s="123"/>
      <c r="G237" s="123"/>
      <c r="H237" s="123"/>
    </row>
    <row r="238" spans="1:8" s="22" customFormat="1" ht="18" customHeight="1" x14ac:dyDescent="0.25">
      <c r="A238" s="94" t="str">
        <f>IF(C238=0,"",1+MAX(A$8:A237))</f>
        <v/>
      </c>
      <c r="B238" s="117" t="s">
        <v>73</v>
      </c>
      <c r="C238" s="27"/>
      <c r="D238" s="21"/>
      <c r="E238" s="19" t="str">
        <f t="shared" ref="E238" si="41">IF(C238=0,"",0)</f>
        <v/>
      </c>
      <c r="F238" s="93" t="str">
        <f t="shared" ref="F238:F243" si="42">IF(C238=0,"",0)</f>
        <v/>
      </c>
      <c r="G238" s="93" t="str">
        <f t="shared" ref="G238:G246" si="43">IF(E238="","",C238*(E238+F238))</f>
        <v/>
      </c>
      <c r="H238" s="122"/>
    </row>
    <row r="239" spans="1:8" s="22" customFormat="1" ht="18" customHeight="1" x14ac:dyDescent="0.25">
      <c r="A239" s="94">
        <f>IF(C239=0,"",1+MAX(A$8:A238))</f>
        <v>164</v>
      </c>
      <c r="B239" s="83" t="s">
        <v>149</v>
      </c>
      <c r="C239" s="27">
        <v>8</v>
      </c>
      <c r="D239" s="21" t="s">
        <v>49</v>
      </c>
      <c r="E239" s="19">
        <v>155</v>
      </c>
      <c r="F239" s="93">
        <v>35</v>
      </c>
      <c r="G239" s="93">
        <f t="shared" si="43"/>
        <v>1520</v>
      </c>
      <c r="H239" s="122"/>
    </row>
    <row r="240" spans="1:8" s="22" customFormat="1" ht="18" customHeight="1" x14ac:dyDescent="0.25">
      <c r="A240" s="94">
        <f>IF(C240=0,"",1+MAX(A$8:A239))</f>
        <v>165</v>
      </c>
      <c r="B240" s="83" t="s">
        <v>150</v>
      </c>
      <c r="C240" s="27">
        <v>12</v>
      </c>
      <c r="D240" s="21" t="s">
        <v>49</v>
      </c>
      <c r="E240" s="19">
        <v>95</v>
      </c>
      <c r="F240" s="93">
        <v>30</v>
      </c>
      <c r="G240" s="93">
        <f t="shared" si="43"/>
        <v>1500</v>
      </c>
      <c r="H240" s="122"/>
    </row>
    <row r="241" spans="1:8" s="22" customFormat="1" ht="18" customHeight="1" x14ac:dyDescent="0.25">
      <c r="A241" s="94">
        <f>IF(C241=0,"",1+MAX(A$8:A240))</f>
        <v>166</v>
      </c>
      <c r="B241" s="83" t="s">
        <v>151</v>
      </c>
      <c r="C241" s="27">
        <v>23</v>
      </c>
      <c r="D241" s="21" t="s">
        <v>49</v>
      </c>
      <c r="E241" s="19">
        <v>95</v>
      </c>
      <c r="F241" s="93">
        <v>30</v>
      </c>
      <c r="G241" s="93">
        <f t="shared" si="43"/>
        <v>2875</v>
      </c>
      <c r="H241" s="122"/>
    </row>
    <row r="242" spans="1:8" s="22" customFormat="1" ht="18" customHeight="1" x14ac:dyDescent="0.25">
      <c r="A242" s="94">
        <f>IF(C242=0,"",1+MAX(A$8:A241))</f>
        <v>167</v>
      </c>
      <c r="B242" s="83" t="s">
        <v>152</v>
      </c>
      <c r="C242" s="27">
        <v>84</v>
      </c>
      <c r="D242" s="21" t="s">
        <v>46</v>
      </c>
      <c r="E242" s="19">
        <v>20</v>
      </c>
      <c r="F242" s="93">
        <v>7</v>
      </c>
      <c r="G242" s="93">
        <f t="shared" si="43"/>
        <v>2268</v>
      </c>
      <c r="H242" s="122"/>
    </row>
    <row r="243" spans="1:8" s="22" customFormat="1" ht="18" customHeight="1" x14ac:dyDescent="0.25">
      <c r="A243" s="94" t="str">
        <f>IF(C243=0,"",1+MAX(A$8:A242))</f>
        <v/>
      </c>
      <c r="B243" s="117" t="s">
        <v>64</v>
      </c>
      <c r="C243" s="27"/>
      <c r="D243" s="21"/>
      <c r="E243" s="19" t="str">
        <f t="shared" ref="E243" si="44">IF(C243=0,"",0)</f>
        <v/>
      </c>
      <c r="F243" s="93" t="str">
        <f t="shared" si="42"/>
        <v/>
      </c>
      <c r="G243" s="93" t="str">
        <f t="shared" si="43"/>
        <v/>
      </c>
      <c r="H243" s="122"/>
    </row>
    <row r="244" spans="1:8" s="22" customFormat="1" ht="18" customHeight="1" x14ac:dyDescent="0.25">
      <c r="A244" s="94">
        <f>IF(C244=0,"",1+MAX(A$8:A243))</f>
        <v>168</v>
      </c>
      <c r="B244" s="83" t="s">
        <v>149</v>
      </c>
      <c r="C244" s="27">
        <v>41</v>
      </c>
      <c r="D244" s="21" t="s">
        <v>49</v>
      </c>
      <c r="E244" s="93">
        <v>155</v>
      </c>
      <c r="F244" s="93">
        <v>35</v>
      </c>
      <c r="G244" s="93">
        <f t="shared" si="43"/>
        <v>7790</v>
      </c>
      <c r="H244" s="122"/>
    </row>
    <row r="245" spans="1:8" s="22" customFormat="1" ht="18" customHeight="1" x14ac:dyDescent="0.25">
      <c r="A245" s="94">
        <f>IF(C245=0,"",1+MAX(A$8:A244))</f>
        <v>169</v>
      </c>
      <c r="B245" s="83" t="s">
        <v>153</v>
      </c>
      <c r="C245" s="27">
        <v>9</v>
      </c>
      <c r="D245" s="21" t="s">
        <v>49</v>
      </c>
      <c r="E245" s="93">
        <v>95</v>
      </c>
      <c r="F245" s="93">
        <v>30</v>
      </c>
      <c r="G245" s="93">
        <f t="shared" si="43"/>
        <v>1125</v>
      </c>
      <c r="H245" s="122"/>
    </row>
    <row r="246" spans="1:8" s="22" customFormat="1" ht="18" customHeight="1" x14ac:dyDescent="0.25">
      <c r="A246" s="94">
        <f>IF(C246=0,"",1+MAX(A$8:A245))</f>
        <v>170</v>
      </c>
      <c r="B246" s="83" t="s">
        <v>152</v>
      </c>
      <c r="C246" s="27">
        <v>17</v>
      </c>
      <c r="D246" s="21" t="s">
        <v>46</v>
      </c>
      <c r="E246" s="93">
        <v>20</v>
      </c>
      <c r="F246" s="93">
        <v>7</v>
      </c>
      <c r="G246" s="93">
        <f t="shared" si="43"/>
        <v>459</v>
      </c>
      <c r="H246" s="122"/>
    </row>
    <row r="247" spans="1:8" s="22" customFormat="1" ht="18" customHeight="1" x14ac:dyDescent="0.25">
      <c r="A247" s="94" t="str">
        <f>IF(C247=0,"",1+MAX(A$8:A246))</f>
        <v/>
      </c>
      <c r="B247" s="95" t="s">
        <v>41</v>
      </c>
      <c r="C247" s="6"/>
      <c r="D247" s="6"/>
      <c r="E247" s="19" t="str">
        <f t="shared" ref="E247" si="45">IF(C247=0,"",0)</f>
        <v/>
      </c>
      <c r="F247" s="93"/>
      <c r="G247" s="19" t="str">
        <f t="shared" ref="G247" si="46">IF(E247="","",C247*E247)</f>
        <v/>
      </c>
      <c r="H247" s="100">
        <f>(SUM(G238:G247))</f>
        <v>17537</v>
      </c>
    </row>
    <row r="248" spans="1:8" s="22" customFormat="1" ht="18" customHeight="1" x14ac:dyDescent="0.25">
      <c r="A248" s="24"/>
      <c r="B248" s="8"/>
      <c r="C248" s="16"/>
      <c r="D248" s="16"/>
      <c r="E248" s="17"/>
      <c r="F248" s="17"/>
      <c r="G248" s="17"/>
      <c r="H248" s="25"/>
    </row>
    <row r="249" spans="1:8" s="23" customFormat="1" ht="18" customHeight="1" x14ac:dyDescent="0.25">
      <c r="A249" s="98"/>
      <c r="B249" s="99" t="s">
        <v>34</v>
      </c>
      <c r="C249" s="123"/>
      <c r="D249" s="123"/>
      <c r="E249" s="123"/>
      <c r="F249" s="123"/>
      <c r="G249" s="123"/>
      <c r="H249" s="123"/>
    </row>
    <row r="250" spans="1:8" s="22" customFormat="1" ht="18" customHeight="1" x14ac:dyDescent="0.25">
      <c r="A250" s="94" t="str">
        <f>IF(C250=0,"",1+MAX(A$8:A249))</f>
        <v/>
      </c>
      <c r="B250" s="118" t="s">
        <v>73</v>
      </c>
      <c r="C250" s="27"/>
      <c r="D250" s="21"/>
      <c r="E250" s="19" t="str">
        <f t="shared" ref="E250" si="47">IF(C250=0,"",0)</f>
        <v/>
      </c>
      <c r="F250" s="93" t="str">
        <f t="shared" ref="F250:F269" si="48">IF(C250=0,"",0)</f>
        <v/>
      </c>
      <c r="G250" s="93" t="str">
        <f t="shared" ref="G250:G269" si="49">IF(E250="","",C250*(E250+F250))</f>
        <v/>
      </c>
      <c r="H250" s="122"/>
    </row>
    <row r="251" spans="1:8" s="22" customFormat="1" ht="18" customHeight="1" x14ac:dyDescent="0.25">
      <c r="A251" s="94">
        <f>IF(C251=0,"",1+MAX(A$8:A250))</f>
        <v>171</v>
      </c>
      <c r="B251" s="83" t="s">
        <v>156</v>
      </c>
      <c r="C251" s="27">
        <v>1</v>
      </c>
      <c r="D251" s="21" t="s">
        <v>51</v>
      </c>
      <c r="E251" s="19">
        <v>1150</v>
      </c>
      <c r="F251" s="93">
        <v>100</v>
      </c>
      <c r="G251" s="93">
        <f t="shared" si="49"/>
        <v>1250</v>
      </c>
      <c r="H251" s="122"/>
    </row>
    <row r="252" spans="1:8" s="22" customFormat="1" ht="18" customHeight="1" x14ac:dyDescent="0.25">
      <c r="A252" s="94">
        <f>IF(C252=0,"",1+MAX(A$8:A251))</f>
        <v>172</v>
      </c>
      <c r="B252" s="83" t="s">
        <v>158</v>
      </c>
      <c r="C252" s="27">
        <v>1</v>
      </c>
      <c r="D252" s="21" t="s">
        <v>51</v>
      </c>
      <c r="E252" s="19">
        <v>850</v>
      </c>
      <c r="F252" s="93">
        <v>100</v>
      </c>
      <c r="G252" s="93">
        <f t="shared" si="49"/>
        <v>950</v>
      </c>
      <c r="H252" s="122"/>
    </row>
    <row r="253" spans="1:8" s="22" customFormat="1" ht="18" customHeight="1" x14ac:dyDescent="0.25">
      <c r="A253" s="94">
        <f>IF(C253=0,"",1+MAX(A$8:A252))</f>
        <v>173</v>
      </c>
      <c r="B253" s="83" t="s">
        <v>159</v>
      </c>
      <c r="C253" s="27">
        <v>1</v>
      </c>
      <c r="D253" s="21" t="s">
        <v>51</v>
      </c>
      <c r="E253" s="19">
        <v>1200</v>
      </c>
      <c r="F253" s="93">
        <v>100</v>
      </c>
      <c r="G253" s="93">
        <f t="shared" si="49"/>
        <v>1300</v>
      </c>
      <c r="H253" s="122"/>
    </row>
    <row r="254" spans="1:8" s="22" customFormat="1" ht="18" customHeight="1" x14ac:dyDescent="0.25">
      <c r="A254" s="94">
        <f>IF(C254=0,"",1+MAX(A$8:A253))</f>
        <v>174</v>
      </c>
      <c r="B254" s="83" t="s">
        <v>160</v>
      </c>
      <c r="C254" s="27">
        <v>1</v>
      </c>
      <c r="D254" s="21" t="s">
        <v>51</v>
      </c>
      <c r="E254" s="19">
        <v>200</v>
      </c>
      <c r="F254" s="93">
        <v>100</v>
      </c>
      <c r="G254" s="93">
        <f t="shared" si="49"/>
        <v>300</v>
      </c>
      <c r="H254" s="122"/>
    </row>
    <row r="255" spans="1:8" s="22" customFormat="1" ht="18" customHeight="1" x14ac:dyDescent="0.25">
      <c r="A255" s="94">
        <f>IF(C255=0,"",1+MAX(A$8:A254))</f>
        <v>175</v>
      </c>
      <c r="B255" s="83" t="s">
        <v>161</v>
      </c>
      <c r="C255" s="27">
        <v>1</v>
      </c>
      <c r="D255" s="21" t="s">
        <v>51</v>
      </c>
      <c r="E255" s="19">
        <v>650</v>
      </c>
      <c r="F255" s="93">
        <v>100</v>
      </c>
      <c r="G255" s="93">
        <f t="shared" si="49"/>
        <v>750</v>
      </c>
      <c r="H255" s="122"/>
    </row>
    <row r="256" spans="1:8" s="22" customFormat="1" ht="18" customHeight="1" x14ac:dyDescent="0.25">
      <c r="A256" s="94">
        <f>IF(C256=0,"",1+MAX(A$8:A255))</f>
        <v>176</v>
      </c>
      <c r="B256" s="83" t="s">
        <v>162</v>
      </c>
      <c r="C256" s="27">
        <v>1</v>
      </c>
      <c r="D256" s="21" t="s">
        <v>51</v>
      </c>
      <c r="E256" s="19">
        <v>1400</v>
      </c>
      <c r="F256" s="93">
        <v>100</v>
      </c>
      <c r="G256" s="93">
        <f t="shared" si="49"/>
        <v>1500</v>
      </c>
      <c r="H256" s="122"/>
    </row>
    <row r="257" spans="1:8" s="22" customFormat="1" ht="18" customHeight="1" x14ac:dyDescent="0.25">
      <c r="A257" s="94">
        <f>IF(C257=0,"",1+MAX(A$8:A256))</f>
        <v>177</v>
      </c>
      <c r="B257" s="83" t="s">
        <v>163</v>
      </c>
      <c r="C257" s="27">
        <v>1</v>
      </c>
      <c r="D257" s="21" t="s">
        <v>51</v>
      </c>
      <c r="E257" s="19">
        <v>2500</v>
      </c>
      <c r="F257" s="93">
        <v>100</v>
      </c>
      <c r="G257" s="93">
        <f t="shared" si="49"/>
        <v>2600</v>
      </c>
      <c r="H257" s="122"/>
    </row>
    <row r="258" spans="1:8" s="22" customFormat="1" ht="18" customHeight="1" x14ac:dyDescent="0.25">
      <c r="A258" s="94">
        <f>IF(C258=0,"",1+MAX(A$8:A257))</f>
        <v>178</v>
      </c>
      <c r="B258" s="83" t="s">
        <v>164</v>
      </c>
      <c r="C258" s="27">
        <v>1</v>
      </c>
      <c r="D258" s="21" t="s">
        <v>51</v>
      </c>
      <c r="E258" s="19">
        <v>1400</v>
      </c>
      <c r="F258" s="93">
        <v>100</v>
      </c>
      <c r="G258" s="93">
        <f t="shared" si="49"/>
        <v>1500</v>
      </c>
      <c r="H258" s="122"/>
    </row>
    <row r="259" spans="1:8" s="22" customFormat="1" ht="18" customHeight="1" x14ac:dyDescent="0.25">
      <c r="A259" s="94">
        <f>IF(C259=0,"",1+MAX(A$8:A258))</f>
        <v>179</v>
      </c>
      <c r="B259" s="83" t="s">
        <v>165</v>
      </c>
      <c r="C259" s="27">
        <v>1</v>
      </c>
      <c r="D259" s="21" t="s">
        <v>51</v>
      </c>
      <c r="E259" s="19">
        <v>2100</v>
      </c>
      <c r="F259" s="93">
        <v>100</v>
      </c>
      <c r="G259" s="93">
        <f t="shared" si="49"/>
        <v>2200</v>
      </c>
      <c r="H259" s="122"/>
    </row>
    <row r="260" spans="1:8" s="22" customFormat="1" ht="18" customHeight="1" x14ac:dyDescent="0.25">
      <c r="A260" s="94">
        <f>IF(C260=0,"",1+MAX(A$8:A259))</f>
        <v>180</v>
      </c>
      <c r="B260" s="83" t="s">
        <v>166</v>
      </c>
      <c r="C260" s="27">
        <v>1</v>
      </c>
      <c r="D260" s="21" t="s">
        <v>51</v>
      </c>
      <c r="E260" s="19">
        <v>1400</v>
      </c>
      <c r="F260" s="93">
        <v>100</v>
      </c>
      <c r="G260" s="93">
        <f t="shared" si="49"/>
        <v>1500</v>
      </c>
      <c r="H260" s="122"/>
    </row>
    <row r="261" spans="1:8" s="22" customFormat="1" ht="18" customHeight="1" x14ac:dyDescent="0.25">
      <c r="A261" s="94">
        <f>IF(C261=0,"",1+MAX(A$8:A260))</f>
        <v>181</v>
      </c>
      <c r="B261" s="83" t="s">
        <v>167</v>
      </c>
      <c r="C261" s="27">
        <v>1</v>
      </c>
      <c r="D261" s="21" t="s">
        <v>51</v>
      </c>
      <c r="E261" s="19">
        <v>650</v>
      </c>
      <c r="F261" s="93">
        <v>100</v>
      </c>
      <c r="G261" s="93">
        <f t="shared" si="49"/>
        <v>750</v>
      </c>
      <c r="H261" s="122"/>
    </row>
    <row r="262" spans="1:8" s="22" customFormat="1" ht="18" customHeight="1" x14ac:dyDescent="0.25">
      <c r="A262" s="94">
        <f>IF(C262=0,"",1+MAX(A$8:A261))</f>
        <v>182</v>
      </c>
      <c r="B262" s="83" t="s">
        <v>168</v>
      </c>
      <c r="C262" s="27">
        <v>1</v>
      </c>
      <c r="D262" s="21" t="s">
        <v>51</v>
      </c>
      <c r="E262" s="19">
        <v>1400</v>
      </c>
      <c r="F262" s="93">
        <v>100</v>
      </c>
      <c r="G262" s="93">
        <f t="shared" si="49"/>
        <v>1500</v>
      </c>
      <c r="H262" s="122"/>
    </row>
    <row r="263" spans="1:8" s="22" customFormat="1" ht="18" customHeight="1" x14ac:dyDescent="0.25">
      <c r="A263" s="94" t="str">
        <f>IF(C263=0,"",1+MAX(A$8:A262))</f>
        <v/>
      </c>
      <c r="B263" s="117" t="s">
        <v>64</v>
      </c>
      <c r="C263" s="27"/>
      <c r="D263" s="21"/>
      <c r="E263" s="19" t="str">
        <f t="shared" ref="E263" si="50">IF(C263=0,"",0)</f>
        <v/>
      </c>
      <c r="F263" s="93" t="str">
        <f t="shared" si="48"/>
        <v/>
      </c>
      <c r="G263" s="93" t="str">
        <f t="shared" si="49"/>
        <v/>
      </c>
      <c r="H263" s="122"/>
    </row>
    <row r="264" spans="1:8" s="22" customFormat="1" ht="18" customHeight="1" x14ac:dyDescent="0.25">
      <c r="A264" s="94">
        <f>IF(C264=0,"",1+MAX(A$8:A263))</f>
        <v>183</v>
      </c>
      <c r="B264" s="83" t="s">
        <v>154</v>
      </c>
      <c r="C264" s="27">
        <v>1</v>
      </c>
      <c r="D264" s="21" t="s">
        <v>51</v>
      </c>
      <c r="E264" s="19">
        <v>2800</v>
      </c>
      <c r="F264" s="93">
        <v>200</v>
      </c>
      <c r="G264" s="93">
        <f t="shared" si="49"/>
        <v>3000</v>
      </c>
      <c r="H264" s="122"/>
    </row>
    <row r="265" spans="1:8" s="22" customFormat="1" ht="18" customHeight="1" x14ac:dyDescent="0.25">
      <c r="A265" s="94">
        <f>IF(C265=0,"",1+MAX(A$8:A264))</f>
        <v>184</v>
      </c>
      <c r="B265" s="83" t="s">
        <v>155</v>
      </c>
      <c r="C265" s="27">
        <v>1</v>
      </c>
      <c r="D265" s="21" t="s">
        <v>51</v>
      </c>
      <c r="E265" s="19">
        <v>950</v>
      </c>
      <c r="F265" s="93">
        <v>100</v>
      </c>
      <c r="G265" s="93">
        <f t="shared" si="49"/>
        <v>1050</v>
      </c>
      <c r="H265" s="122"/>
    </row>
    <row r="266" spans="1:8" s="22" customFormat="1" ht="18" customHeight="1" x14ac:dyDescent="0.25">
      <c r="A266" s="94">
        <f>IF(C266=0,"",1+MAX(A$8:A265))</f>
        <v>185</v>
      </c>
      <c r="B266" s="83" t="s">
        <v>156</v>
      </c>
      <c r="C266" s="27">
        <v>1</v>
      </c>
      <c r="D266" s="21" t="s">
        <v>51</v>
      </c>
      <c r="E266" s="19">
        <v>1150</v>
      </c>
      <c r="F266" s="93">
        <v>100</v>
      </c>
      <c r="G266" s="93">
        <f t="shared" si="49"/>
        <v>1250</v>
      </c>
      <c r="H266" s="122"/>
    </row>
    <row r="267" spans="1:8" s="22" customFormat="1" ht="18" customHeight="1" x14ac:dyDescent="0.25">
      <c r="A267" s="94">
        <f>IF(C267=0,"",1+MAX(A$8:A266))</f>
        <v>186</v>
      </c>
      <c r="B267" s="83" t="s">
        <v>157</v>
      </c>
      <c r="C267" s="27">
        <v>1</v>
      </c>
      <c r="D267" s="21" t="s">
        <v>51</v>
      </c>
      <c r="E267" s="19">
        <v>1400</v>
      </c>
      <c r="F267" s="93">
        <v>100</v>
      </c>
      <c r="G267" s="93">
        <f t="shared" si="49"/>
        <v>1500</v>
      </c>
      <c r="H267" s="122"/>
    </row>
    <row r="268" spans="1:8" s="22" customFormat="1" ht="18" customHeight="1" x14ac:dyDescent="0.25">
      <c r="A268" s="94">
        <f>IF(C268=0,"",1+MAX(A$8:A267))</f>
        <v>187</v>
      </c>
      <c r="B268" s="83" t="s">
        <v>158</v>
      </c>
      <c r="C268" s="27">
        <v>2</v>
      </c>
      <c r="D268" s="21" t="s">
        <v>51</v>
      </c>
      <c r="E268" s="19">
        <v>850</v>
      </c>
      <c r="F268" s="93">
        <v>100</v>
      </c>
      <c r="G268" s="93">
        <f t="shared" si="49"/>
        <v>1900</v>
      </c>
      <c r="H268" s="122"/>
    </row>
    <row r="269" spans="1:8" s="22" customFormat="1" ht="18" customHeight="1" x14ac:dyDescent="0.25">
      <c r="A269" s="21"/>
      <c r="B269" s="95" t="s">
        <v>35</v>
      </c>
      <c r="C269" s="6"/>
      <c r="D269" s="6"/>
      <c r="E269" s="19" t="str">
        <f t="shared" ref="E269" si="51">IF(C269=0,"",0)</f>
        <v/>
      </c>
      <c r="F269" s="93" t="str">
        <f t="shared" si="48"/>
        <v/>
      </c>
      <c r="G269" s="93" t="str">
        <f t="shared" si="49"/>
        <v/>
      </c>
      <c r="H269" s="100">
        <f>(SUM(G250:G269))</f>
        <v>24800</v>
      </c>
    </row>
    <row r="270" spans="1:8" s="22" customFormat="1" ht="18" customHeight="1" x14ac:dyDescent="0.25">
      <c r="A270" s="24"/>
      <c r="B270" s="8"/>
      <c r="C270" s="16"/>
      <c r="D270" s="16"/>
      <c r="E270" s="17"/>
      <c r="F270" s="17"/>
      <c r="G270" s="17"/>
      <c r="H270" s="25"/>
    </row>
    <row r="271" spans="1:8" s="23" customFormat="1" ht="18" customHeight="1" x14ac:dyDescent="0.25">
      <c r="A271" s="98"/>
      <c r="B271" s="99" t="s">
        <v>25</v>
      </c>
      <c r="C271" s="123"/>
      <c r="D271" s="123"/>
      <c r="E271" s="123"/>
      <c r="F271" s="123"/>
      <c r="G271" s="123"/>
      <c r="H271" s="123"/>
    </row>
    <row r="272" spans="1:8" s="22" customFormat="1" ht="18" customHeight="1" x14ac:dyDescent="0.25">
      <c r="A272" s="94" t="str">
        <f>IF(C272=0,"",1+MAX(A$8:A271))</f>
        <v/>
      </c>
      <c r="B272" s="117" t="s">
        <v>73</v>
      </c>
      <c r="C272" s="21"/>
      <c r="D272" s="21"/>
      <c r="E272" s="19" t="str">
        <f t="shared" ref="E272:E313" si="52">IF(C272=0,"",0)</f>
        <v/>
      </c>
      <c r="F272" s="93"/>
      <c r="G272" s="19" t="str">
        <f t="shared" ref="G272:G313" si="53">IF(E272="","",C272*E272)</f>
        <v/>
      </c>
      <c r="H272" s="122"/>
    </row>
    <row r="273" spans="1:8" s="22" customFormat="1" ht="15.75" x14ac:dyDescent="0.25">
      <c r="A273" s="94">
        <f>IF(C273=0,"",1+MAX(A$8:A272))</f>
        <v>188</v>
      </c>
      <c r="B273" s="83" t="s">
        <v>169</v>
      </c>
      <c r="C273" s="27">
        <v>20</v>
      </c>
      <c r="D273" s="21" t="s">
        <v>51</v>
      </c>
      <c r="E273" s="19">
        <v>48</v>
      </c>
      <c r="F273" s="93">
        <v>65</v>
      </c>
      <c r="G273" s="93">
        <f t="shared" ref="G273:G312" si="54">IF(E273="","",C273*(E273+F273))</f>
        <v>2260</v>
      </c>
      <c r="H273" s="122"/>
    </row>
    <row r="274" spans="1:8" s="22" customFormat="1" ht="31.5" x14ac:dyDescent="0.25">
      <c r="A274" s="94">
        <f>IF(C274=0,"",1+MAX(A$8:A273))</f>
        <v>189</v>
      </c>
      <c r="B274" s="80" t="s">
        <v>170</v>
      </c>
      <c r="C274" s="27">
        <v>14</v>
      </c>
      <c r="D274" s="21" t="s">
        <v>51</v>
      </c>
      <c r="E274" s="19">
        <v>52</v>
      </c>
      <c r="F274" s="93">
        <v>65</v>
      </c>
      <c r="G274" s="93">
        <f t="shared" si="54"/>
        <v>1638</v>
      </c>
      <c r="H274" s="122"/>
    </row>
    <row r="275" spans="1:8" s="22" customFormat="1" ht="31.5" x14ac:dyDescent="0.25">
      <c r="A275" s="94">
        <f>IF(C275=0,"",1+MAX(A$8:A274))</f>
        <v>190</v>
      </c>
      <c r="B275" s="80" t="s">
        <v>171</v>
      </c>
      <c r="C275" s="27">
        <v>5</v>
      </c>
      <c r="D275" s="21" t="s">
        <v>51</v>
      </c>
      <c r="E275" s="19">
        <v>55</v>
      </c>
      <c r="F275" s="93">
        <v>65</v>
      </c>
      <c r="G275" s="93">
        <f t="shared" si="54"/>
        <v>600</v>
      </c>
      <c r="H275" s="122"/>
    </row>
    <row r="276" spans="1:8" s="22" customFormat="1" ht="15.75" x14ac:dyDescent="0.25">
      <c r="A276" s="94">
        <f>IF(C276=0,"",1+MAX(A$8:A275))</f>
        <v>191</v>
      </c>
      <c r="B276" s="83" t="s">
        <v>172</v>
      </c>
      <c r="C276" s="27">
        <v>4</v>
      </c>
      <c r="D276" s="21" t="s">
        <v>51</v>
      </c>
      <c r="E276" s="19">
        <v>70</v>
      </c>
      <c r="F276" s="93">
        <v>65</v>
      </c>
      <c r="G276" s="93">
        <f t="shared" si="54"/>
        <v>540</v>
      </c>
      <c r="H276" s="122"/>
    </row>
    <row r="277" spans="1:8" s="22" customFormat="1" ht="15.75" x14ac:dyDescent="0.25">
      <c r="A277" s="94">
        <f>IF(C277=0,"",1+MAX(A$8:A276))</f>
        <v>192</v>
      </c>
      <c r="B277" s="83" t="s">
        <v>173</v>
      </c>
      <c r="C277" s="27">
        <v>6</v>
      </c>
      <c r="D277" s="21" t="s">
        <v>51</v>
      </c>
      <c r="E277" s="19">
        <v>48</v>
      </c>
      <c r="F277" s="93">
        <v>65</v>
      </c>
      <c r="G277" s="93">
        <f t="shared" si="54"/>
        <v>678</v>
      </c>
      <c r="H277" s="122"/>
    </row>
    <row r="278" spans="1:8" s="22" customFormat="1" ht="15.75" x14ac:dyDescent="0.25">
      <c r="A278" s="94">
        <f>IF(C278=0,"",1+MAX(A$8:A277))</f>
        <v>193</v>
      </c>
      <c r="B278" s="83" t="s">
        <v>174</v>
      </c>
      <c r="C278" s="27">
        <v>2</v>
      </c>
      <c r="D278" s="21" t="s">
        <v>51</v>
      </c>
      <c r="E278" s="19">
        <v>60</v>
      </c>
      <c r="F278" s="93">
        <v>65</v>
      </c>
      <c r="G278" s="93">
        <f t="shared" si="54"/>
        <v>250</v>
      </c>
      <c r="H278" s="122"/>
    </row>
    <row r="279" spans="1:8" s="22" customFormat="1" ht="15.75" x14ac:dyDescent="0.25">
      <c r="A279" s="94">
        <f>IF(C279=0,"",1+MAX(A$8:A278))</f>
        <v>194</v>
      </c>
      <c r="B279" s="83" t="s">
        <v>175</v>
      </c>
      <c r="C279" s="27">
        <v>2</v>
      </c>
      <c r="D279" s="21" t="s">
        <v>51</v>
      </c>
      <c r="E279" s="19">
        <v>60</v>
      </c>
      <c r="F279" s="93">
        <v>65</v>
      </c>
      <c r="G279" s="93">
        <f t="shared" si="54"/>
        <v>250</v>
      </c>
      <c r="H279" s="122"/>
    </row>
    <row r="280" spans="1:8" s="22" customFormat="1" ht="31.5" x14ac:dyDescent="0.25">
      <c r="A280" s="94">
        <f>IF(C280=0,"",1+MAX(A$8:A279))</f>
        <v>195</v>
      </c>
      <c r="B280" s="80" t="s">
        <v>176</v>
      </c>
      <c r="C280" s="27">
        <v>2</v>
      </c>
      <c r="D280" s="21" t="s">
        <v>51</v>
      </c>
      <c r="E280" s="19">
        <v>48</v>
      </c>
      <c r="F280" s="93">
        <v>65</v>
      </c>
      <c r="G280" s="93">
        <f t="shared" si="54"/>
        <v>226</v>
      </c>
      <c r="H280" s="122"/>
    </row>
    <row r="281" spans="1:8" s="22" customFormat="1" ht="15.75" x14ac:dyDescent="0.25">
      <c r="A281" s="94">
        <f>IF(C281=0,"",1+MAX(A$8:A280))</f>
        <v>196</v>
      </c>
      <c r="B281" s="83" t="s">
        <v>177</v>
      </c>
      <c r="C281" s="27">
        <v>1</v>
      </c>
      <c r="D281" s="21" t="s">
        <v>51</v>
      </c>
      <c r="E281" s="19">
        <v>60</v>
      </c>
      <c r="F281" s="93">
        <v>65</v>
      </c>
      <c r="G281" s="93">
        <f t="shared" si="54"/>
        <v>125</v>
      </c>
      <c r="H281" s="122"/>
    </row>
    <row r="282" spans="1:8" s="22" customFormat="1" ht="15.75" x14ac:dyDescent="0.25">
      <c r="A282" s="94">
        <f>IF(C282=0,"",1+MAX(A$8:A281))</f>
        <v>197</v>
      </c>
      <c r="B282" s="83" t="s">
        <v>178</v>
      </c>
      <c r="C282" s="27">
        <v>1</v>
      </c>
      <c r="D282" s="21" t="s">
        <v>51</v>
      </c>
      <c r="E282" s="19">
        <v>700</v>
      </c>
      <c r="F282" s="93">
        <v>150</v>
      </c>
      <c r="G282" s="93">
        <f t="shared" si="54"/>
        <v>850</v>
      </c>
      <c r="H282" s="122"/>
    </row>
    <row r="283" spans="1:8" s="22" customFormat="1" ht="15.75" x14ac:dyDescent="0.25">
      <c r="A283" s="94">
        <f>IF(C283=0,"",1+MAX(A$8:A282))</f>
        <v>198</v>
      </c>
      <c r="B283" s="83" t="s">
        <v>179</v>
      </c>
      <c r="C283" s="27">
        <v>1</v>
      </c>
      <c r="D283" s="21" t="s">
        <v>51</v>
      </c>
      <c r="E283" s="19">
        <v>800</v>
      </c>
      <c r="F283" s="93">
        <v>150</v>
      </c>
      <c r="G283" s="93">
        <f t="shared" si="54"/>
        <v>950</v>
      </c>
      <c r="H283" s="122"/>
    </row>
    <row r="284" spans="1:8" s="22" customFormat="1" ht="15.75" x14ac:dyDescent="0.25">
      <c r="A284" s="94">
        <f>IF(C284=0,"",1+MAX(A$8:A283))</f>
        <v>199</v>
      </c>
      <c r="B284" s="83" t="s">
        <v>180</v>
      </c>
      <c r="C284" s="27">
        <v>1</v>
      </c>
      <c r="D284" s="21" t="s">
        <v>51</v>
      </c>
      <c r="E284" s="19">
        <v>800</v>
      </c>
      <c r="F284" s="93">
        <v>150</v>
      </c>
      <c r="G284" s="93">
        <f t="shared" si="54"/>
        <v>950</v>
      </c>
      <c r="H284" s="122"/>
    </row>
    <row r="285" spans="1:8" s="22" customFormat="1" ht="15.75" x14ac:dyDescent="0.25">
      <c r="A285" s="94">
        <f>IF(C285=0,"",1+MAX(A$8:A284))</f>
        <v>200</v>
      </c>
      <c r="B285" s="83" t="s">
        <v>181</v>
      </c>
      <c r="C285" s="27">
        <v>1</v>
      </c>
      <c r="D285" s="21" t="s">
        <v>51</v>
      </c>
      <c r="E285" s="19">
        <v>800</v>
      </c>
      <c r="F285" s="93">
        <v>150</v>
      </c>
      <c r="G285" s="93">
        <f t="shared" si="54"/>
        <v>950</v>
      </c>
      <c r="H285" s="122"/>
    </row>
    <row r="286" spans="1:8" s="22" customFormat="1" ht="15.75" x14ac:dyDescent="0.25">
      <c r="A286" s="94">
        <f>IF(C286=0,"",1+MAX(A$8:A285))</f>
        <v>201</v>
      </c>
      <c r="B286" s="83" t="s">
        <v>182</v>
      </c>
      <c r="C286" s="27">
        <v>1</v>
      </c>
      <c r="D286" s="21" t="s">
        <v>51</v>
      </c>
      <c r="E286" s="19">
        <v>600</v>
      </c>
      <c r="F286" s="93">
        <v>75</v>
      </c>
      <c r="G286" s="93">
        <f t="shared" si="54"/>
        <v>675</v>
      </c>
      <c r="H286" s="122"/>
    </row>
    <row r="287" spans="1:8" s="22" customFormat="1" ht="15.75" x14ac:dyDescent="0.25">
      <c r="A287" s="94">
        <f>IF(C287=0,"",1+MAX(A$8:A286))</f>
        <v>202</v>
      </c>
      <c r="B287" s="83" t="s">
        <v>183</v>
      </c>
      <c r="C287" s="27">
        <v>20</v>
      </c>
      <c r="D287" s="21" t="s">
        <v>51</v>
      </c>
      <c r="E287" s="19">
        <v>70</v>
      </c>
      <c r="F287" s="93">
        <v>65</v>
      </c>
      <c r="G287" s="93">
        <f t="shared" si="54"/>
        <v>2700</v>
      </c>
      <c r="H287" s="122"/>
    </row>
    <row r="288" spans="1:8" s="22" customFormat="1" ht="15.75" x14ac:dyDescent="0.25">
      <c r="A288" s="94">
        <f>IF(C288=0,"",1+MAX(A$8:A287))</f>
        <v>203</v>
      </c>
      <c r="B288" s="83" t="s">
        <v>184</v>
      </c>
      <c r="C288" s="27">
        <v>5</v>
      </c>
      <c r="D288" s="21" t="s">
        <v>51</v>
      </c>
      <c r="E288" s="19">
        <v>70</v>
      </c>
      <c r="F288" s="93">
        <v>65</v>
      </c>
      <c r="G288" s="93">
        <f t="shared" si="54"/>
        <v>675</v>
      </c>
      <c r="H288" s="122"/>
    </row>
    <row r="289" spans="1:8" s="22" customFormat="1" ht="15.75" x14ac:dyDescent="0.25">
      <c r="A289" s="94">
        <f>IF(C289=0,"",1+MAX(A$8:A288))</f>
        <v>204</v>
      </c>
      <c r="B289" s="83" t="s">
        <v>185</v>
      </c>
      <c r="C289" s="27">
        <v>1</v>
      </c>
      <c r="D289" s="21" t="s">
        <v>51</v>
      </c>
      <c r="E289" s="19">
        <v>70</v>
      </c>
      <c r="F289" s="93">
        <v>65</v>
      </c>
      <c r="G289" s="93">
        <f t="shared" si="54"/>
        <v>135</v>
      </c>
      <c r="H289" s="122"/>
    </row>
    <row r="290" spans="1:8" s="22" customFormat="1" ht="15.75" x14ac:dyDescent="0.25">
      <c r="A290" s="94">
        <f>IF(C290=0,"",1+MAX(A$8:A289))</f>
        <v>205</v>
      </c>
      <c r="B290" s="83" t="s">
        <v>186</v>
      </c>
      <c r="C290" s="27">
        <v>3</v>
      </c>
      <c r="D290" s="21" t="s">
        <v>51</v>
      </c>
      <c r="E290" s="19">
        <v>175</v>
      </c>
      <c r="F290" s="93">
        <v>85</v>
      </c>
      <c r="G290" s="93">
        <f t="shared" si="54"/>
        <v>780</v>
      </c>
      <c r="H290" s="122"/>
    </row>
    <row r="291" spans="1:8" s="22" customFormat="1" ht="15.75" x14ac:dyDescent="0.25">
      <c r="A291" s="94">
        <f>IF(C291=0,"",1+MAX(A$8:A290))</f>
        <v>206</v>
      </c>
      <c r="B291" s="83" t="s">
        <v>187</v>
      </c>
      <c r="C291" s="27">
        <v>1</v>
      </c>
      <c r="D291" s="21" t="s">
        <v>51</v>
      </c>
      <c r="E291" s="19">
        <v>200</v>
      </c>
      <c r="F291" s="93">
        <v>65</v>
      </c>
      <c r="G291" s="93">
        <f t="shared" si="54"/>
        <v>265</v>
      </c>
      <c r="H291" s="122"/>
    </row>
    <row r="292" spans="1:8" s="22" customFormat="1" ht="31.5" x14ac:dyDescent="0.25">
      <c r="A292" s="94">
        <f>IF(C292=0,"",1+MAX(A$8:A291))</f>
        <v>207</v>
      </c>
      <c r="B292" s="80" t="s">
        <v>188</v>
      </c>
      <c r="C292" s="27">
        <v>2</v>
      </c>
      <c r="D292" s="21" t="s">
        <v>51</v>
      </c>
      <c r="E292" s="19">
        <v>600</v>
      </c>
      <c r="F292" s="93">
        <v>75</v>
      </c>
      <c r="G292" s="93">
        <f t="shared" si="54"/>
        <v>1350</v>
      </c>
      <c r="H292" s="122"/>
    </row>
    <row r="293" spans="1:8" s="22" customFormat="1" ht="15.75" x14ac:dyDescent="0.25">
      <c r="A293" s="94">
        <f>IF(C293=0,"",1+MAX(A$8:A292))</f>
        <v>208</v>
      </c>
      <c r="B293" s="83" t="s">
        <v>189</v>
      </c>
      <c r="C293" s="27">
        <v>1</v>
      </c>
      <c r="D293" s="21" t="s">
        <v>51</v>
      </c>
      <c r="E293" s="19">
        <v>600</v>
      </c>
      <c r="F293" s="93">
        <v>75</v>
      </c>
      <c r="G293" s="93">
        <f t="shared" si="54"/>
        <v>675</v>
      </c>
      <c r="H293" s="122"/>
    </row>
    <row r="294" spans="1:8" s="22" customFormat="1" ht="15.75" x14ac:dyDescent="0.25">
      <c r="A294" s="94">
        <f>IF(C294=0,"",1+MAX(A$8:A293))</f>
        <v>209</v>
      </c>
      <c r="B294" s="83" t="s">
        <v>190</v>
      </c>
      <c r="C294" s="27">
        <v>1</v>
      </c>
      <c r="D294" s="21" t="s">
        <v>51</v>
      </c>
      <c r="E294" s="19">
        <v>500</v>
      </c>
      <c r="F294" s="93">
        <v>75</v>
      </c>
      <c r="G294" s="93">
        <f t="shared" si="54"/>
        <v>575</v>
      </c>
      <c r="H294" s="122"/>
    </row>
    <row r="295" spans="1:8" s="22" customFormat="1" ht="15.75" x14ac:dyDescent="0.25">
      <c r="A295" s="94">
        <f>IF(C295=0,"",1+MAX(A$8:A294))</f>
        <v>210</v>
      </c>
      <c r="B295" s="83" t="s">
        <v>191</v>
      </c>
      <c r="C295" s="27">
        <v>38</v>
      </c>
      <c r="D295" s="21" t="s">
        <v>51</v>
      </c>
      <c r="E295" s="19">
        <v>300</v>
      </c>
      <c r="F295" s="93">
        <v>55</v>
      </c>
      <c r="G295" s="93">
        <f t="shared" si="54"/>
        <v>13490</v>
      </c>
      <c r="H295" s="122"/>
    </row>
    <row r="296" spans="1:8" s="22" customFormat="1" ht="15.75" x14ac:dyDescent="0.25">
      <c r="A296" s="94">
        <f>IF(C296=0,"",1+MAX(A$8:A295))</f>
        <v>211</v>
      </c>
      <c r="B296" s="83" t="s">
        <v>192</v>
      </c>
      <c r="C296" s="27">
        <v>2</v>
      </c>
      <c r="D296" s="21" t="s">
        <v>51</v>
      </c>
      <c r="E296" s="19">
        <v>300</v>
      </c>
      <c r="F296" s="93">
        <v>55</v>
      </c>
      <c r="G296" s="93">
        <f t="shared" si="54"/>
        <v>710</v>
      </c>
      <c r="H296" s="122"/>
    </row>
    <row r="297" spans="1:8" s="22" customFormat="1" ht="31.5" x14ac:dyDescent="0.25">
      <c r="A297" s="94">
        <f>IF(C297=0,"",1+MAX(A$8:A296))</f>
        <v>212</v>
      </c>
      <c r="B297" s="80" t="s">
        <v>193</v>
      </c>
      <c r="C297" s="27">
        <v>1</v>
      </c>
      <c r="D297" s="21" t="s">
        <v>51</v>
      </c>
      <c r="E297" s="19">
        <v>350</v>
      </c>
      <c r="F297" s="93">
        <v>55</v>
      </c>
      <c r="G297" s="93">
        <f t="shared" si="54"/>
        <v>405</v>
      </c>
      <c r="H297" s="122"/>
    </row>
    <row r="298" spans="1:8" s="22" customFormat="1" ht="15.75" x14ac:dyDescent="0.25">
      <c r="A298" s="94" t="str">
        <f>IF(C298=0,"",1+MAX(A$8:A297))</f>
        <v/>
      </c>
      <c r="B298" s="117" t="s">
        <v>64</v>
      </c>
      <c r="C298" s="27"/>
      <c r="D298" s="21"/>
      <c r="E298" s="19" t="str">
        <f t="shared" ref="E298" si="55">IF(C298=0,"",0)</f>
        <v/>
      </c>
      <c r="F298" s="93" t="str">
        <f t="shared" ref="F298" si="56">IF(C298=0,"",0)</f>
        <v/>
      </c>
      <c r="G298" s="93" t="str">
        <f t="shared" si="54"/>
        <v/>
      </c>
      <c r="H298" s="122"/>
    </row>
    <row r="299" spans="1:8" s="22" customFormat="1" ht="15.75" x14ac:dyDescent="0.25">
      <c r="A299" s="94">
        <f>IF(C299=0,"",1+MAX(A$8:A298))</f>
        <v>213</v>
      </c>
      <c r="B299" s="83" t="s">
        <v>169</v>
      </c>
      <c r="C299" s="27">
        <v>20</v>
      </c>
      <c r="D299" s="21" t="s">
        <v>51</v>
      </c>
      <c r="E299" s="19">
        <v>48</v>
      </c>
      <c r="F299" s="93">
        <v>65</v>
      </c>
      <c r="G299" s="93">
        <f t="shared" si="54"/>
        <v>2260</v>
      </c>
      <c r="H299" s="122"/>
    </row>
    <row r="300" spans="1:8" s="22" customFormat="1" ht="31.5" x14ac:dyDescent="0.25">
      <c r="A300" s="94">
        <f>IF(C300=0,"",1+MAX(A$8:A299))</f>
        <v>214</v>
      </c>
      <c r="B300" s="80" t="s">
        <v>170</v>
      </c>
      <c r="C300" s="27">
        <v>4</v>
      </c>
      <c r="D300" s="21" t="s">
        <v>51</v>
      </c>
      <c r="E300" s="19">
        <v>52</v>
      </c>
      <c r="F300" s="93">
        <v>65</v>
      </c>
      <c r="G300" s="93">
        <f t="shared" si="54"/>
        <v>468</v>
      </c>
      <c r="H300" s="122"/>
    </row>
    <row r="301" spans="1:8" s="22" customFormat="1" ht="31.5" x14ac:dyDescent="0.25">
      <c r="A301" s="94">
        <f>IF(C301=0,"",1+MAX(A$8:A300))</f>
        <v>215</v>
      </c>
      <c r="B301" s="80" t="s">
        <v>171</v>
      </c>
      <c r="C301" s="27">
        <v>4</v>
      </c>
      <c r="D301" s="21" t="s">
        <v>51</v>
      </c>
      <c r="E301" s="19">
        <v>55</v>
      </c>
      <c r="F301" s="93">
        <v>65</v>
      </c>
      <c r="G301" s="93">
        <f t="shared" si="54"/>
        <v>480</v>
      </c>
      <c r="H301" s="122"/>
    </row>
    <row r="302" spans="1:8" s="22" customFormat="1" ht="15.75" x14ac:dyDescent="0.25">
      <c r="A302" s="94">
        <f>IF(C302=0,"",1+MAX(A$8:A301))</f>
        <v>216</v>
      </c>
      <c r="B302" s="83" t="s">
        <v>172</v>
      </c>
      <c r="C302" s="27">
        <v>2</v>
      </c>
      <c r="D302" s="21" t="s">
        <v>51</v>
      </c>
      <c r="E302" s="19">
        <v>70</v>
      </c>
      <c r="F302" s="93">
        <v>65</v>
      </c>
      <c r="G302" s="93">
        <f t="shared" si="54"/>
        <v>270</v>
      </c>
      <c r="H302" s="122"/>
    </row>
    <row r="303" spans="1:8" s="22" customFormat="1" ht="15.75" x14ac:dyDescent="0.25">
      <c r="A303" s="94">
        <f>IF(C303=0,"",1+MAX(A$8:A302))</f>
        <v>217</v>
      </c>
      <c r="B303" s="83" t="s">
        <v>173</v>
      </c>
      <c r="C303" s="27">
        <v>3</v>
      </c>
      <c r="D303" s="21" t="s">
        <v>51</v>
      </c>
      <c r="E303" s="19">
        <v>48</v>
      </c>
      <c r="F303" s="93">
        <v>65</v>
      </c>
      <c r="G303" s="93">
        <f t="shared" si="54"/>
        <v>339</v>
      </c>
      <c r="H303" s="122"/>
    </row>
    <row r="304" spans="1:8" s="22" customFormat="1" ht="15.75" x14ac:dyDescent="0.25">
      <c r="A304" s="94">
        <f>IF(C304=0,"",1+MAX(A$8:A303))</f>
        <v>218</v>
      </c>
      <c r="B304" s="83" t="s">
        <v>194</v>
      </c>
      <c r="C304" s="27">
        <v>1</v>
      </c>
      <c r="D304" s="21" t="s">
        <v>51</v>
      </c>
      <c r="E304" s="19">
        <v>60</v>
      </c>
      <c r="F304" s="93">
        <v>65</v>
      </c>
      <c r="G304" s="93">
        <f t="shared" si="54"/>
        <v>125</v>
      </c>
      <c r="H304" s="122"/>
    </row>
    <row r="305" spans="1:8" s="22" customFormat="1" ht="15.75" x14ac:dyDescent="0.25">
      <c r="A305" s="94">
        <f>IF(C305=0,"",1+MAX(A$8:A304))</f>
        <v>219</v>
      </c>
      <c r="B305" s="83" t="s">
        <v>174</v>
      </c>
      <c r="C305" s="27">
        <v>3</v>
      </c>
      <c r="D305" s="21" t="s">
        <v>51</v>
      </c>
      <c r="E305" s="19">
        <v>60</v>
      </c>
      <c r="F305" s="93">
        <v>65</v>
      </c>
      <c r="G305" s="93">
        <f t="shared" si="54"/>
        <v>375</v>
      </c>
      <c r="H305" s="122"/>
    </row>
    <row r="306" spans="1:8" s="22" customFormat="1" ht="15.75" x14ac:dyDescent="0.25">
      <c r="A306" s="94">
        <f>IF(C306=0,"",1+MAX(A$8:A305))</f>
        <v>220</v>
      </c>
      <c r="B306" s="83" t="s">
        <v>190</v>
      </c>
      <c r="C306" s="27">
        <v>3</v>
      </c>
      <c r="D306" s="21" t="s">
        <v>51</v>
      </c>
      <c r="E306" s="19">
        <v>500</v>
      </c>
      <c r="F306" s="93">
        <v>75</v>
      </c>
      <c r="G306" s="93">
        <f t="shared" si="54"/>
        <v>1725</v>
      </c>
      <c r="H306" s="122"/>
    </row>
    <row r="307" spans="1:8" s="22" customFormat="1" ht="31.5" x14ac:dyDescent="0.25">
      <c r="A307" s="94">
        <f>IF(C307=0,"",1+MAX(A$8:A306))</f>
        <v>221</v>
      </c>
      <c r="B307" s="80" t="s">
        <v>188</v>
      </c>
      <c r="C307" s="27">
        <v>5</v>
      </c>
      <c r="D307" s="21" t="s">
        <v>51</v>
      </c>
      <c r="E307" s="19">
        <v>600</v>
      </c>
      <c r="F307" s="93">
        <v>75</v>
      </c>
      <c r="G307" s="93">
        <f t="shared" si="54"/>
        <v>3375</v>
      </c>
      <c r="H307" s="122"/>
    </row>
    <row r="308" spans="1:8" s="22" customFormat="1" ht="15.75" x14ac:dyDescent="0.25">
      <c r="A308" s="94">
        <f>IF(C308=0,"",1+MAX(A$8:A307))</f>
        <v>222</v>
      </c>
      <c r="B308" s="83" t="s">
        <v>186</v>
      </c>
      <c r="C308" s="27">
        <v>5</v>
      </c>
      <c r="D308" s="21" t="s">
        <v>51</v>
      </c>
      <c r="E308" s="19">
        <v>175</v>
      </c>
      <c r="F308" s="93">
        <v>85</v>
      </c>
      <c r="G308" s="93">
        <f t="shared" si="54"/>
        <v>1300</v>
      </c>
      <c r="H308" s="122"/>
    </row>
    <row r="309" spans="1:8" s="22" customFormat="1" ht="15.75" x14ac:dyDescent="0.25">
      <c r="A309" s="94">
        <f>IF(C309=0,"",1+MAX(A$8:A308))</f>
        <v>223</v>
      </c>
      <c r="B309" s="83" t="s">
        <v>183</v>
      </c>
      <c r="C309" s="27">
        <v>22</v>
      </c>
      <c r="D309" s="21" t="s">
        <v>51</v>
      </c>
      <c r="E309" s="19">
        <v>70</v>
      </c>
      <c r="F309" s="93">
        <v>65</v>
      </c>
      <c r="G309" s="93">
        <f t="shared" si="54"/>
        <v>2970</v>
      </c>
      <c r="H309" s="122"/>
    </row>
    <row r="310" spans="1:8" s="22" customFormat="1" ht="15.75" x14ac:dyDescent="0.25">
      <c r="A310" s="94">
        <f>IF(C310=0,"",1+MAX(A$8:A309))</f>
        <v>224</v>
      </c>
      <c r="B310" s="83" t="s">
        <v>184</v>
      </c>
      <c r="C310" s="27">
        <v>3</v>
      </c>
      <c r="D310" s="21" t="s">
        <v>51</v>
      </c>
      <c r="E310" s="19">
        <v>70</v>
      </c>
      <c r="F310" s="93">
        <v>65</v>
      </c>
      <c r="G310" s="93">
        <f t="shared" si="54"/>
        <v>405</v>
      </c>
      <c r="H310" s="122"/>
    </row>
    <row r="311" spans="1:8" s="22" customFormat="1" ht="15.75" x14ac:dyDescent="0.25">
      <c r="A311" s="94">
        <f>IF(C311=0,"",1+MAX(A$8:A310))</f>
        <v>225</v>
      </c>
      <c r="B311" s="83" t="s">
        <v>191</v>
      </c>
      <c r="C311" s="27">
        <v>49</v>
      </c>
      <c r="D311" s="21" t="s">
        <v>51</v>
      </c>
      <c r="E311" s="19">
        <v>300</v>
      </c>
      <c r="F311" s="93">
        <v>55</v>
      </c>
      <c r="G311" s="93">
        <f t="shared" si="54"/>
        <v>17395</v>
      </c>
      <c r="H311" s="122"/>
    </row>
    <row r="312" spans="1:8" s="22" customFormat="1" ht="31.5" x14ac:dyDescent="0.25">
      <c r="A312" s="94">
        <f>IF(C312=0,"",1+MAX(A$8:A311))</f>
        <v>226</v>
      </c>
      <c r="B312" s="80" t="s">
        <v>193</v>
      </c>
      <c r="C312" s="27">
        <v>3</v>
      </c>
      <c r="D312" s="21" t="s">
        <v>51</v>
      </c>
      <c r="E312" s="19">
        <v>350</v>
      </c>
      <c r="F312" s="93">
        <v>55</v>
      </c>
      <c r="G312" s="93">
        <f t="shared" si="54"/>
        <v>1215</v>
      </c>
      <c r="H312" s="122"/>
    </row>
    <row r="313" spans="1:8" s="22" customFormat="1" ht="18" customHeight="1" x14ac:dyDescent="0.25">
      <c r="A313" s="94" t="str">
        <f>IF(C313=0,"",1+MAX(A$8:A312))</f>
        <v/>
      </c>
      <c r="B313" s="95" t="s">
        <v>26</v>
      </c>
      <c r="C313" s="6"/>
      <c r="D313" s="6"/>
      <c r="E313" s="19" t="str">
        <f t="shared" si="52"/>
        <v/>
      </c>
      <c r="F313" s="93"/>
      <c r="G313" s="19" t="str">
        <f t="shared" si="53"/>
        <v/>
      </c>
      <c r="H313" s="100">
        <f>(SUM(G272:G313))</f>
        <v>65404</v>
      </c>
    </row>
    <row r="314" spans="1:8" s="22" customFormat="1" ht="18" customHeight="1" thickBot="1" x14ac:dyDescent="0.3">
      <c r="A314" s="26"/>
      <c r="B314" s="8"/>
      <c r="C314" s="16"/>
      <c r="D314" s="16"/>
      <c r="E314" s="17"/>
      <c r="F314" s="17"/>
      <c r="G314" s="17"/>
      <c r="H314" s="25"/>
    </row>
    <row r="315" spans="1:8" s="22" customFormat="1" ht="18" customHeight="1" x14ac:dyDescent="0.25">
      <c r="A315" s="61" t="s">
        <v>18</v>
      </c>
      <c r="B315" s="14"/>
      <c r="C315" s="15"/>
      <c r="D315" s="15"/>
      <c r="E315" s="14"/>
      <c r="F315" s="14"/>
      <c r="G315" s="14"/>
      <c r="H315" s="130">
        <f>SUM(H9:H314)</f>
        <v>697342.83499999996</v>
      </c>
    </row>
    <row r="316" spans="1:8" s="22" customFormat="1" ht="18" customHeight="1" x14ac:dyDescent="0.25">
      <c r="A316" s="107" t="s">
        <v>45</v>
      </c>
      <c r="B316" s="108"/>
      <c r="C316" s="109">
        <v>0.15</v>
      </c>
      <c r="D316" s="110"/>
      <c r="E316" s="111"/>
      <c r="F316" s="111"/>
      <c r="G316" s="111"/>
      <c r="H316" s="131">
        <f>(H315*C316)</f>
        <v>104601.42524999999</v>
      </c>
    </row>
    <row r="317" spans="1:8" s="22" customFormat="1" ht="18" customHeight="1" x14ac:dyDescent="0.25">
      <c r="A317" s="60" t="s">
        <v>9</v>
      </c>
      <c r="B317" s="11"/>
      <c r="C317" s="57">
        <v>0.03</v>
      </c>
      <c r="D317" s="13"/>
      <c r="E317" s="12"/>
      <c r="F317" s="12"/>
      <c r="G317" s="12"/>
      <c r="H317" s="132">
        <f>(H315*C317)</f>
        <v>20920.285049999999</v>
      </c>
    </row>
    <row r="318" spans="1:8" s="22" customFormat="1" ht="18" customHeight="1" x14ac:dyDescent="0.25">
      <c r="A318" s="107" t="s">
        <v>11</v>
      </c>
      <c r="B318" s="108"/>
      <c r="C318" s="109">
        <v>7.0000000000000007E-2</v>
      </c>
      <c r="D318" s="112"/>
      <c r="E318" s="113"/>
      <c r="F318" s="113"/>
      <c r="G318" s="113"/>
      <c r="H318" s="131">
        <f>(H315*C318)</f>
        <v>48813.998449999999</v>
      </c>
    </row>
    <row r="319" spans="1:8" s="22" customFormat="1" ht="18" customHeight="1" x14ac:dyDescent="0.25">
      <c r="A319" s="46"/>
      <c r="B319" s="43"/>
      <c r="C319" s="44"/>
      <c r="D319" s="44"/>
      <c r="E319" s="43"/>
      <c r="F319" s="43"/>
      <c r="G319" s="43"/>
      <c r="H319" s="133"/>
    </row>
    <row r="320" spans="1:8" ht="24" customHeight="1" thickBot="1" x14ac:dyDescent="0.3">
      <c r="A320" s="124" t="s">
        <v>10</v>
      </c>
      <c r="B320" s="125"/>
      <c r="C320" s="125"/>
      <c r="D320" s="103"/>
      <c r="E320" s="102"/>
      <c r="F320" s="102"/>
      <c r="G320" s="102"/>
      <c r="H320" s="134">
        <f>SUM(H315:H318)</f>
        <v>871678.54374999984</v>
      </c>
    </row>
    <row r="321" spans="1:8" s="22" customFormat="1" ht="18" customHeight="1" x14ac:dyDescent="0.25">
      <c r="A321" s="46"/>
      <c r="B321" s="43"/>
      <c r="C321" s="44"/>
      <c r="D321" s="44"/>
      <c r="E321" s="43"/>
      <c r="F321" s="43"/>
      <c r="G321" s="43"/>
      <c r="H321" s="45"/>
    </row>
    <row r="322" spans="1:8" s="22" customFormat="1" ht="18" customHeight="1" thickBot="1" x14ac:dyDescent="0.3">
      <c r="A322" s="47"/>
      <c r="B322" s="48"/>
      <c r="C322" s="49"/>
      <c r="D322" s="49"/>
      <c r="E322" s="48"/>
      <c r="F322" s="48"/>
      <c r="G322" s="48"/>
      <c r="H322" s="50"/>
    </row>
    <row r="325" spans="1:8" x14ac:dyDescent="0.25">
      <c r="H325" s="135"/>
    </row>
    <row r="327" spans="1:8" x14ac:dyDescent="0.25">
      <c r="G327" s="135"/>
    </row>
  </sheetData>
  <sortState ref="B90:D100">
    <sortCondition ref="B90"/>
  </sortState>
  <mergeCells count="21">
    <mergeCell ref="A320:C320"/>
    <mergeCell ref="C8:H8"/>
    <mergeCell ref="C19:H19"/>
    <mergeCell ref="C26:H26"/>
    <mergeCell ref="H20:H23"/>
    <mergeCell ref="H9:H16"/>
    <mergeCell ref="C92:H92"/>
    <mergeCell ref="C104:H104"/>
    <mergeCell ref="C237:H237"/>
    <mergeCell ref="C110:H110"/>
    <mergeCell ref="C142:H142"/>
    <mergeCell ref="H238:H246"/>
    <mergeCell ref="H250:H268"/>
    <mergeCell ref="C249:H249"/>
    <mergeCell ref="H272:H312"/>
    <mergeCell ref="C271:H271"/>
    <mergeCell ref="H27:H89"/>
    <mergeCell ref="H93:H101"/>
    <mergeCell ref="H105:H107"/>
    <mergeCell ref="H111:H139"/>
    <mergeCell ref="H143:H234"/>
  </mergeCells>
  <printOptions horizontalCentered="1"/>
  <pageMargins left="0" right="0" top="0" bottom="0.17" header="0" footer="0"/>
  <pageSetup paperSize="9" scale="69" fitToHeight="0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Worksheet</vt:lpstr>
      <vt:lpstr>Worksheet!Print_Area</vt:lpstr>
      <vt:lpstr>Worksheet!Print_Titles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Mfbzone</dc:creator>
  <cp:lastModifiedBy>Muhammad Khizar</cp:lastModifiedBy>
  <cp:lastPrinted>2018-02-13T09:57:28Z</cp:lastPrinted>
  <dcterms:created xsi:type="dcterms:W3CDTF">2016-03-30T11:57:46Z</dcterms:created>
  <dcterms:modified xsi:type="dcterms:W3CDTF">2020-02-24T23:21:29Z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9Connected">
    <vt:bool>true</vt:bool>
  </property>
</Properties>
</file>